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georgieva\Desktop\ТЕКУЩИ ПРОЦЕДУРИ\ФИЛХАРМОНИЯ\"/>
    </mc:Choice>
  </mc:AlternateContent>
  <bookViews>
    <workbookView xWindow="0" yWindow="0" windowWidth="20490" windowHeight="7050" tabRatio="777"/>
  </bookViews>
  <sheets>
    <sheet name="КСС" sheetId="5" r:id="rId1"/>
  </sheets>
  <definedNames>
    <definedName name="_xlnm.Print_Area" localSheetId="0">КСС!$A$1:$F$851</definedName>
    <definedName name="_xlnm.Print_Titles" localSheetId="0">КСС!#REF!</definedName>
  </definedNames>
  <calcPr calcId="162913"/>
</workbook>
</file>

<file path=xl/calcChain.xml><?xml version="1.0" encoding="utf-8"?>
<calcChain xmlns="http://schemas.openxmlformats.org/spreadsheetml/2006/main">
  <c r="F843" i="5" l="1"/>
  <c r="F842" i="5"/>
  <c r="F841" i="5"/>
  <c r="F840" i="5"/>
  <c r="F839" i="5"/>
  <c r="F838" i="5"/>
  <c r="F837" i="5"/>
  <c r="F836" i="5"/>
  <c r="F835" i="5"/>
  <c r="F833" i="5"/>
  <c r="F832" i="5"/>
  <c r="F831" i="5"/>
  <c r="F830" i="5"/>
  <c r="F829" i="5"/>
  <c r="F828" i="5"/>
  <c r="F827" i="5"/>
  <c r="F826" i="5"/>
  <c r="F825" i="5"/>
  <c r="F824" i="5"/>
  <c r="A825" i="5"/>
  <c r="A826" i="5" s="1"/>
  <c r="A827" i="5" s="1"/>
  <c r="A828" i="5" s="1"/>
  <c r="A829" i="5" s="1"/>
  <c r="A830" i="5" s="1"/>
  <c r="A831" i="5" s="1"/>
  <c r="A832" i="5" s="1"/>
  <c r="A833" i="5" s="1"/>
  <c r="A835" i="5" s="1"/>
  <c r="A836" i="5" s="1"/>
  <c r="A837" i="5" s="1"/>
  <c r="A838" i="5" s="1"/>
  <c r="A839" i="5" s="1"/>
  <c r="A840" i="5" s="1"/>
  <c r="A841" i="5" s="1"/>
  <c r="A842" i="5" s="1"/>
  <c r="A843" i="5" s="1"/>
  <c r="F822" i="5"/>
  <c r="F821" i="5"/>
  <c r="F820" i="5"/>
  <c r="F819" i="5"/>
  <c r="F818" i="5"/>
  <c r="F817" i="5"/>
  <c r="F816" i="5"/>
  <c r="A816" i="5"/>
  <c r="A817" i="5" s="1"/>
  <c r="A818" i="5" s="1"/>
  <c r="A819" i="5" s="1"/>
  <c r="A820" i="5" s="1"/>
  <c r="A821" i="5" s="1"/>
  <c r="A822" i="5" s="1"/>
  <c r="F815" i="5"/>
  <c r="F811" i="5"/>
  <c r="F810" i="5"/>
  <c r="F809" i="5"/>
  <c r="F808" i="5"/>
  <c r="F804" i="5"/>
  <c r="F803" i="5"/>
  <c r="F802" i="5"/>
  <c r="F801" i="5"/>
  <c r="F800" i="5"/>
  <c r="F799" i="5"/>
  <c r="F798" i="5"/>
  <c r="F797" i="5"/>
  <c r="F796" i="5"/>
  <c r="F795" i="5"/>
  <c r="F794" i="5"/>
  <c r="F793" i="5"/>
  <c r="F792" i="5"/>
  <c r="F791" i="5"/>
  <c r="F790" i="5"/>
  <c r="F789" i="5"/>
  <c r="F788" i="5"/>
  <c r="F787" i="5"/>
  <c r="F786" i="5"/>
  <c r="F785" i="5"/>
  <c r="F784" i="5"/>
  <c r="F783" i="5"/>
  <c r="F782" i="5"/>
  <c r="F781" i="5"/>
  <c r="A781" i="5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F780" i="5"/>
  <c r="F778" i="5"/>
  <c r="F777" i="5"/>
  <c r="F776" i="5"/>
  <c r="F775" i="5"/>
  <c r="F774" i="5"/>
  <c r="F773" i="5"/>
  <c r="F772" i="5"/>
  <c r="F771" i="5"/>
  <c r="F770" i="5"/>
  <c r="F769" i="5"/>
  <c r="F768" i="5"/>
  <c r="F767" i="5"/>
  <c r="F766" i="5"/>
  <c r="F765" i="5"/>
  <c r="F764" i="5"/>
  <c r="F763" i="5"/>
  <c r="F762" i="5"/>
  <c r="F761" i="5"/>
  <c r="F760" i="5"/>
  <c r="F759" i="5"/>
  <c r="F758" i="5"/>
  <c r="F757" i="5"/>
  <c r="F756" i="5"/>
  <c r="F754" i="5"/>
  <c r="F753" i="5"/>
  <c r="F752" i="5"/>
  <c r="F751" i="5"/>
  <c r="F750" i="5"/>
  <c r="F749" i="5"/>
  <c r="F748" i="5"/>
  <c r="F747" i="5"/>
  <c r="F746" i="5"/>
  <c r="F745" i="5"/>
  <c r="F744" i="5"/>
  <c r="F743" i="5"/>
  <c r="F742" i="5"/>
  <c r="A742" i="5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F740" i="5"/>
  <c r="F739" i="5"/>
  <c r="F738" i="5"/>
  <c r="F737" i="5"/>
  <c r="F736" i="5"/>
  <c r="F735" i="5"/>
  <c r="F734" i="5"/>
  <c r="F733" i="5"/>
  <c r="F732" i="5"/>
  <c r="F731" i="5"/>
  <c r="F730" i="5"/>
  <c r="F729" i="5"/>
  <c r="F728" i="5"/>
  <c r="F727" i="5"/>
  <c r="F726" i="5"/>
  <c r="F725" i="5"/>
  <c r="F724" i="5"/>
  <c r="F723" i="5"/>
  <c r="F722" i="5"/>
  <c r="F721" i="5"/>
  <c r="F720" i="5"/>
  <c r="F719" i="5"/>
  <c r="F718" i="5"/>
  <c r="F717" i="5"/>
  <c r="F716" i="5"/>
  <c r="F715" i="5"/>
  <c r="F711" i="5"/>
  <c r="F710" i="5"/>
  <c r="F708" i="5"/>
  <c r="F707" i="5"/>
  <c r="F706" i="5"/>
  <c r="F705" i="5"/>
  <c r="F704" i="5"/>
  <c r="F703" i="5"/>
  <c r="F702" i="5"/>
  <c r="F701" i="5"/>
  <c r="F700" i="5"/>
  <c r="F699" i="5"/>
  <c r="F698" i="5"/>
  <c r="F697" i="5"/>
  <c r="F696" i="5"/>
  <c r="F695" i="5"/>
  <c r="F694" i="5"/>
  <c r="F693" i="5"/>
  <c r="F692" i="5"/>
  <c r="F691" i="5"/>
  <c r="F689" i="5"/>
  <c r="F688" i="5"/>
  <c r="F687" i="5"/>
  <c r="F683" i="5"/>
  <c r="F682" i="5"/>
  <c r="F680" i="5"/>
  <c r="F679" i="5"/>
  <c r="F678" i="5"/>
  <c r="F677" i="5"/>
  <c r="F676" i="5"/>
  <c r="F675" i="5"/>
  <c r="F674" i="5"/>
  <c r="F673" i="5"/>
  <c r="F672" i="5"/>
  <c r="F671" i="5"/>
  <c r="F670" i="5"/>
  <c r="F669" i="5"/>
  <c r="F668" i="5"/>
  <c r="F667" i="5"/>
  <c r="F666" i="5"/>
  <c r="F665" i="5"/>
  <c r="F664" i="5"/>
  <c r="F663" i="5"/>
  <c r="F662" i="5"/>
  <c r="F661" i="5"/>
  <c r="F660" i="5"/>
  <c r="F659" i="5"/>
  <c r="F658" i="5"/>
  <c r="F657" i="5"/>
  <c r="F656" i="5"/>
  <c r="F655" i="5"/>
  <c r="F654" i="5"/>
  <c r="F653" i="5"/>
  <c r="F652" i="5"/>
  <c r="F651" i="5"/>
  <c r="F650" i="5"/>
  <c r="F649" i="5"/>
  <c r="F648" i="5"/>
  <c r="F647" i="5"/>
  <c r="F646" i="5"/>
  <c r="F645" i="5"/>
  <c r="F644" i="5"/>
  <c r="F643" i="5"/>
  <c r="F642" i="5"/>
  <c r="F641" i="5"/>
  <c r="F640" i="5"/>
  <c r="F639" i="5"/>
  <c r="F638" i="5"/>
  <c r="F637" i="5"/>
  <c r="F636" i="5"/>
  <c r="F635" i="5"/>
  <c r="F634" i="5"/>
  <c r="F633" i="5"/>
  <c r="F632" i="5"/>
  <c r="F631" i="5"/>
  <c r="F630" i="5"/>
  <c r="F629" i="5"/>
  <c r="F628" i="5"/>
  <c r="F627" i="5"/>
  <c r="F626" i="5"/>
  <c r="F625" i="5"/>
  <c r="F624" i="5"/>
  <c r="F623" i="5"/>
  <c r="F621" i="5"/>
  <c r="F620" i="5"/>
  <c r="F619" i="5"/>
  <c r="F618" i="5"/>
  <c r="F617" i="5"/>
  <c r="F613" i="5"/>
  <c r="F612" i="5"/>
  <c r="F611" i="5"/>
  <c r="F610" i="5"/>
  <c r="F609" i="5"/>
  <c r="F608" i="5"/>
  <c r="F607" i="5"/>
  <c r="F606" i="5"/>
  <c r="F605" i="5"/>
  <c r="F604" i="5"/>
  <c r="A604" i="5"/>
  <c r="A605" i="5" s="1"/>
  <c r="A606" i="5" s="1"/>
  <c r="A607" i="5" s="1"/>
  <c r="A608" i="5" s="1"/>
  <c r="A609" i="5" s="1"/>
  <c r="A610" i="5" s="1"/>
  <c r="A611" i="5" s="1"/>
  <c r="A612" i="5" s="1"/>
  <c r="A613" i="5" s="1"/>
  <c r="A617" i="5" s="1"/>
  <c r="A618" i="5" s="1"/>
  <c r="A619" i="5" s="1"/>
  <c r="A620" i="5" s="1"/>
  <c r="A621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2" i="5" s="1"/>
  <c r="A683" i="5" s="1"/>
  <c r="A687" i="5" s="1"/>
  <c r="A688" i="5" s="1"/>
  <c r="A689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10" i="5" s="1"/>
  <c r="A711" i="5" s="1"/>
  <c r="F602" i="5"/>
  <c r="F601" i="5"/>
  <c r="F600" i="5"/>
  <c r="F599" i="5"/>
  <c r="F598" i="5"/>
  <c r="F597" i="5"/>
  <c r="F596" i="5"/>
  <c r="F595" i="5"/>
  <c r="F594" i="5"/>
  <c r="F593" i="5"/>
  <c r="F588" i="5"/>
  <c r="F587" i="5"/>
  <c r="F586" i="5"/>
  <c r="F585" i="5"/>
  <c r="F583" i="5"/>
  <c r="F582" i="5"/>
  <c r="F581" i="5"/>
  <c r="F580" i="5"/>
  <c r="F579" i="5"/>
  <c r="F578" i="5"/>
  <c r="F577" i="5"/>
  <c r="F576" i="5"/>
  <c r="F575" i="5"/>
  <c r="F573" i="5"/>
  <c r="F572" i="5"/>
  <c r="F571" i="5"/>
  <c r="F570" i="5"/>
  <c r="F569" i="5"/>
  <c r="F568" i="5"/>
  <c r="F567" i="5"/>
  <c r="F566" i="5"/>
  <c r="F565" i="5"/>
  <c r="F563" i="5"/>
  <c r="F562" i="5"/>
  <c r="F561" i="5"/>
  <c r="F560" i="5"/>
  <c r="F559" i="5"/>
  <c r="F558" i="5"/>
  <c r="F557" i="5"/>
  <c r="D555" i="5"/>
  <c r="F555" i="5" s="1"/>
  <c r="F553" i="5"/>
  <c r="F552" i="5"/>
  <c r="F551" i="5"/>
  <c r="F550" i="5"/>
  <c r="F549" i="5"/>
  <c r="F548" i="5"/>
  <c r="F547" i="5"/>
  <c r="F546" i="5"/>
  <c r="F545" i="5"/>
  <c r="F544" i="5"/>
  <c r="F543" i="5"/>
  <c r="F542" i="5"/>
  <c r="D541" i="5"/>
  <c r="F541" i="5" s="1"/>
  <c r="F540" i="5"/>
  <c r="F539" i="5"/>
  <c r="F538" i="5"/>
  <c r="F537" i="5"/>
  <c r="F536" i="5"/>
  <c r="F535" i="5"/>
  <c r="F534" i="5"/>
  <c r="F533" i="5"/>
  <c r="F532" i="5"/>
  <c r="F531" i="5"/>
  <c r="F530" i="5"/>
  <c r="F529" i="5"/>
  <c r="F528" i="5"/>
  <c r="F527" i="5"/>
  <c r="F526" i="5"/>
  <c r="F525" i="5"/>
  <c r="F523" i="5"/>
  <c r="F522" i="5"/>
  <c r="F521" i="5"/>
  <c r="F520" i="5"/>
  <c r="F518" i="5"/>
  <c r="F517" i="5"/>
  <c r="F516" i="5"/>
  <c r="F514" i="5"/>
  <c r="F513" i="5"/>
  <c r="F512" i="5"/>
  <c r="F511" i="5"/>
  <c r="F510" i="5"/>
  <c r="F508" i="5"/>
  <c r="F507" i="5"/>
  <c r="F506" i="5"/>
  <c r="A506" i="5"/>
  <c r="A507" i="5" s="1"/>
  <c r="A508" i="5" s="1"/>
  <c r="A510" i="5" s="1"/>
  <c r="A511" i="5" s="1"/>
  <c r="A512" i="5" s="1"/>
  <c r="A513" i="5" s="1"/>
  <c r="A514" i="5" s="1"/>
  <c r="A516" i="5" s="1"/>
  <c r="A517" i="5" s="1"/>
  <c r="A518" i="5" s="1"/>
  <c r="A520" i="5" s="1"/>
  <c r="A521" i="5" s="1"/>
  <c r="A522" i="5" s="1"/>
  <c r="A523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7" i="5" s="1"/>
  <c r="A558" i="5" s="1"/>
  <c r="A559" i="5" s="1"/>
  <c r="A560" i="5" s="1"/>
  <c r="A561" i="5" s="1"/>
  <c r="A562" i="5" s="1"/>
  <c r="A563" i="5" s="1"/>
  <c r="A565" i="5" s="1"/>
  <c r="A566" i="5" s="1"/>
  <c r="A567" i="5" s="1"/>
  <c r="A568" i="5" s="1"/>
  <c r="A569" i="5" s="1"/>
  <c r="A570" i="5" s="1"/>
  <c r="A571" i="5" s="1"/>
  <c r="A572" i="5" s="1"/>
  <c r="A573" i="5" s="1"/>
  <c r="A575" i="5" s="1"/>
  <c r="A576" i="5" s="1"/>
  <c r="A577" i="5" s="1"/>
  <c r="A578" i="5" s="1"/>
  <c r="A579" i="5" s="1"/>
  <c r="A580" i="5" s="1"/>
  <c r="A581" i="5" s="1"/>
  <c r="A582" i="5" s="1"/>
  <c r="A583" i="5" s="1"/>
  <c r="A585" i="5" s="1"/>
  <c r="A586" i="5" s="1"/>
  <c r="A587" i="5" s="1"/>
  <c r="A588" i="5" s="1"/>
  <c r="F505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9" i="5"/>
  <c r="F440" i="5"/>
  <c r="F441" i="5"/>
  <c r="F443" i="5"/>
  <c r="F444" i="5"/>
  <c r="F445" i="5"/>
  <c r="F446" i="5"/>
  <c r="F447" i="5"/>
  <c r="F448" i="5"/>
  <c r="F386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8" i="5"/>
  <c r="F381" i="5"/>
  <c r="F382" i="5"/>
  <c r="F383" i="5"/>
  <c r="F384" i="5"/>
  <c r="F358" i="5"/>
  <c r="F500" i="5"/>
  <c r="F499" i="5"/>
  <c r="F498" i="5"/>
  <c r="F497" i="5"/>
  <c r="F496" i="5"/>
  <c r="F495" i="5"/>
  <c r="F494" i="5"/>
  <c r="F493" i="5"/>
  <c r="F492" i="5"/>
  <c r="F491" i="5"/>
  <c r="F490" i="5"/>
  <c r="F489" i="5"/>
  <c r="F488" i="5"/>
  <c r="F487" i="5"/>
  <c r="F486" i="5"/>
  <c r="F485" i="5"/>
  <c r="F484" i="5"/>
  <c r="F483" i="5"/>
  <c r="F482" i="5"/>
  <c r="F481" i="5"/>
  <c r="F480" i="5"/>
  <c r="F479" i="5"/>
  <c r="F478" i="5"/>
  <c r="F477" i="5"/>
  <c r="F476" i="5"/>
  <c r="F475" i="5"/>
  <c r="F474" i="5"/>
  <c r="F473" i="5"/>
  <c r="F472" i="5"/>
  <c r="F471" i="5"/>
  <c r="F470" i="5"/>
  <c r="F469" i="5"/>
  <c r="F468" i="5"/>
  <c r="F467" i="5"/>
  <c r="F466" i="5"/>
  <c r="F465" i="5"/>
  <c r="F464" i="5"/>
  <c r="F463" i="5"/>
  <c r="F461" i="5"/>
  <c r="F460" i="5"/>
  <c r="F459" i="5"/>
  <c r="F458" i="5"/>
  <c r="F457" i="5"/>
  <c r="F456" i="5"/>
  <c r="F455" i="5"/>
  <c r="F454" i="5"/>
  <c r="F453" i="5"/>
  <c r="F452" i="5"/>
  <c r="F451" i="5"/>
  <c r="F450" i="5"/>
  <c r="A450" i="5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D442" i="5"/>
  <c r="F442" i="5" s="1"/>
  <c r="D438" i="5"/>
  <c r="F438" i="5" s="1"/>
  <c r="D400" i="5"/>
  <c r="F400" i="5" s="1"/>
  <c r="D380" i="5"/>
  <c r="F380" i="5" s="1"/>
  <c r="D379" i="5"/>
  <c r="F379" i="5" s="1"/>
  <c r="D376" i="5"/>
  <c r="D377" i="5" s="1"/>
  <c r="F377" i="5" s="1"/>
  <c r="F354" i="5"/>
  <c r="F353" i="5"/>
  <c r="F352" i="5"/>
  <c r="F351" i="5"/>
  <c r="F350" i="5"/>
  <c r="F349" i="5"/>
  <c r="F348" i="5"/>
  <c r="F347" i="5"/>
  <c r="F346" i="5"/>
  <c r="F345" i="5"/>
  <c r="F344" i="5"/>
  <c r="F343" i="5"/>
  <c r="F342" i="5"/>
  <c r="F341" i="5"/>
  <c r="F340" i="5"/>
  <c r="F339" i="5"/>
  <c r="F337" i="5"/>
  <c r="F336" i="5"/>
  <c r="F335" i="5"/>
  <c r="F332" i="5"/>
  <c r="F331" i="5"/>
  <c r="F330" i="5"/>
  <c r="F329" i="5"/>
  <c r="F327" i="5"/>
  <c r="F326" i="5"/>
  <c r="F325" i="5"/>
  <c r="F324" i="5"/>
  <c r="F322" i="5"/>
  <c r="F321" i="5"/>
  <c r="F318" i="5"/>
  <c r="F317" i="5"/>
  <c r="F316" i="5"/>
  <c r="F315" i="5"/>
  <c r="F314" i="5"/>
  <c r="F313" i="5"/>
  <c r="F312" i="5"/>
  <c r="F311" i="5"/>
  <c r="F310" i="5"/>
  <c r="F309" i="5"/>
  <c r="F308" i="5"/>
  <c r="F307" i="5"/>
  <c r="F306" i="5"/>
  <c r="F305" i="5"/>
  <c r="F304" i="5"/>
  <c r="F303" i="5"/>
  <c r="F301" i="5"/>
  <c r="F300" i="5"/>
  <c r="F299" i="5"/>
  <c r="F298" i="5"/>
  <c r="F297" i="5"/>
  <c r="F296" i="5"/>
  <c r="F295" i="5"/>
  <c r="F294" i="5"/>
  <c r="F293" i="5"/>
  <c r="F292" i="5"/>
  <c r="F291" i="5"/>
  <c r="F290" i="5"/>
  <c r="F289" i="5"/>
  <c r="F286" i="5"/>
  <c r="F285" i="5"/>
  <c r="F284" i="5"/>
  <c r="F283" i="5"/>
  <c r="F282" i="5"/>
  <c r="F281" i="5"/>
  <c r="F280" i="5"/>
  <c r="F279" i="5"/>
  <c r="F278" i="5"/>
  <c r="F277" i="5"/>
  <c r="F276" i="5"/>
  <c r="F275" i="5"/>
  <c r="F274" i="5"/>
  <c r="F273" i="5"/>
  <c r="F272" i="5"/>
  <c r="F271" i="5"/>
  <c r="F270" i="5"/>
  <c r="F269" i="5"/>
  <c r="F268" i="5"/>
  <c r="F266" i="5"/>
  <c r="F265" i="5"/>
  <c r="F264" i="5"/>
  <c r="F263" i="5"/>
  <c r="F262" i="5"/>
  <c r="F261" i="5"/>
  <c r="F260" i="5"/>
  <c r="F259" i="5"/>
  <c r="F258" i="5"/>
  <c r="F257" i="5"/>
  <c r="F256" i="5"/>
  <c r="F255" i="5"/>
  <c r="F254" i="5"/>
  <c r="F253" i="5"/>
  <c r="F252" i="5"/>
  <c r="F251" i="5"/>
  <c r="A251" i="5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21" i="5" s="1"/>
  <c r="A322" i="5" s="1"/>
  <c r="A323" i="5" s="1"/>
  <c r="A326" i="5" s="1"/>
  <c r="A327" i="5" s="1"/>
  <c r="A329" i="5" s="1"/>
  <c r="A330" i="5" s="1"/>
  <c r="A331" i="5" s="1"/>
  <c r="A332" i="5" s="1"/>
  <c r="A335" i="5" s="1"/>
  <c r="A336" i="5" s="1"/>
  <c r="A337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F250" i="5"/>
  <c r="F245" i="5"/>
  <c r="F244" i="5"/>
  <c r="F243" i="5"/>
  <c r="F241" i="5"/>
  <c r="F240" i="5"/>
  <c r="F238" i="5"/>
  <c r="F237" i="5"/>
  <c r="D236" i="5"/>
  <c r="F236" i="5" s="1"/>
  <c r="F234" i="5"/>
  <c r="F233" i="5"/>
  <c r="F232" i="5"/>
  <c r="D230" i="5"/>
  <c r="F230" i="5" s="1"/>
  <c r="F229" i="5"/>
  <c r="F228" i="5"/>
  <c r="F227" i="5"/>
  <c r="F224" i="5"/>
  <c r="F223" i="5"/>
  <c r="F222" i="5"/>
  <c r="F221" i="5"/>
  <c r="F220" i="5"/>
  <c r="F218" i="5"/>
  <c r="F217" i="5"/>
  <c r="F216" i="5"/>
  <c r="F214" i="5"/>
  <c r="F213" i="5"/>
  <c r="F212" i="5"/>
  <c r="F211" i="5"/>
  <c r="F209" i="5"/>
  <c r="F208" i="5"/>
  <c r="F207" i="5"/>
  <c r="F206" i="5"/>
  <c r="F205" i="5"/>
  <c r="F203" i="5"/>
  <c r="F202" i="5"/>
  <c r="F201" i="5"/>
  <c r="F200" i="5"/>
  <c r="F199" i="5"/>
  <c r="F198" i="5"/>
  <c r="F196" i="5"/>
  <c r="D195" i="5"/>
  <c r="F195" i="5" s="1"/>
  <c r="F194" i="5"/>
  <c r="D193" i="5"/>
  <c r="F193" i="5" s="1"/>
  <c r="F192" i="5"/>
  <c r="D191" i="5"/>
  <c r="F191" i="5" s="1"/>
  <c r="F189" i="5"/>
  <c r="F188" i="5"/>
  <c r="F187" i="5"/>
  <c r="D186" i="5"/>
  <c r="F186" i="5" s="1"/>
  <c r="F185" i="5"/>
  <c r="F184" i="5"/>
  <c r="F183" i="5"/>
  <c r="F182" i="5"/>
  <c r="F180" i="5"/>
  <c r="F179" i="5"/>
  <c r="F178" i="5"/>
  <c r="F177" i="5"/>
  <c r="F176" i="5"/>
  <c r="F175" i="5"/>
  <c r="F174" i="5"/>
  <c r="F173" i="5"/>
  <c r="F172" i="5"/>
  <c r="F169" i="5"/>
  <c r="F168" i="5"/>
  <c r="F167" i="5"/>
  <c r="F166" i="5"/>
  <c r="F165" i="5"/>
  <c r="F164" i="5"/>
  <c r="F163" i="5"/>
  <c r="F162" i="5"/>
  <c r="F161" i="5"/>
  <c r="F376" i="5" l="1"/>
  <c r="D554" i="5"/>
  <c r="F554" i="5" s="1"/>
  <c r="D437" i="5"/>
  <c r="F437" i="5" s="1"/>
  <c r="D71" i="5"/>
  <c r="F153" i="5" l="1"/>
  <c r="F158" i="5" l="1"/>
  <c r="F148" i="5"/>
  <c r="F39" i="5"/>
  <c r="F40" i="5"/>
  <c r="F36" i="5"/>
  <c r="F49" i="5"/>
  <c r="F157" i="5" l="1"/>
  <c r="F156" i="5"/>
  <c r="F154" i="5"/>
  <c r="F152" i="5"/>
  <c r="F151" i="5"/>
  <c r="F150" i="5"/>
  <c r="F149" i="5"/>
  <c r="F147" i="5"/>
  <c r="F146" i="5"/>
  <c r="F145" i="5"/>
  <c r="F144" i="5"/>
  <c r="F143" i="5"/>
  <c r="F142" i="5"/>
  <c r="F140" i="5"/>
  <c r="F139" i="5"/>
  <c r="F138" i="5"/>
  <c r="F137" i="5"/>
  <c r="F136" i="5"/>
  <c r="F135" i="5"/>
  <c r="F134" i="5"/>
  <c r="F133" i="5"/>
  <c r="F132" i="5"/>
  <c r="F131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3" i="5"/>
  <c r="F112" i="5"/>
  <c r="F111" i="5"/>
  <c r="F110" i="5"/>
  <c r="F109" i="5"/>
  <c r="F108" i="5"/>
  <c r="F107" i="5"/>
  <c r="F106" i="5"/>
  <c r="F105" i="5"/>
  <c r="F104" i="5"/>
  <c r="F103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0" i="5"/>
  <c r="F79" i="5"/>
  <c r="F78" i="5"/>
  <c r="F77" i="5"/>
  <c r="F76" i="5"/>
  <c r="F75" i="5"/>
  <c r="F74" i="5"/>
  <c r="F73" i="5"/>
  <c r="F72" i="5"/>
  <c r="F71" i="5"/>
  <c r="F69" i="5"/>
  <c r="D68" i="5"/>
  <c r="F68" i="5" s="1"/>
  <c r="F67" i="5"/>
  <c r="F66" i="5"/>
  <c r="F65" i="5"/>
  <c r="F64" i="5"/>
  <c r="F63" i="5"/>
  <c r="F62" i="5"/>
  <c r="F61" i="5"/>
  <c r="F60" i="5"/>
  <c r="F59" i="5"/>
  <c r="F58" i="5"/>
  <c r="F57" i="5"/>
  <c r="F55" i="5"/>
  <c r="F54" i="5"/>
  <c r="F53" i="5"/>
  <c r="F52" i="5"/>
  <c r="F51" i="5"/>
  <c r="F50" i="5"/>
  <c r="F48" i="5"/>
  <c r="F47" i="5"/>
  <c r="F46" i="5"/>
  <c r="F45" i="5"/>
  <c r="F44" i="5"/>
  <c r="F43" i="5"/>
  <c r="F42" i="5"/>
  <c r="F41" i="5"/>
  <c r="F35" i="5"/>
  <c r="F34" i="5"/>
  <c r="D33" i="5"/>
  <c r="F33" i="5" s="1"/>
  <c r="F32" i="5"/>
  <c r="F31" i="5"/>
  <c r="F30" i="5"/>
  <c r="F29" i="5"/>
  <c r="D28" i="5"/>
  <c r="F28" i="5" s="1"/>
  <c r="F27" i="5"/>
  <c r="F26" i="5"/>
  <c r="F25" i="5"/>
  <c r="D24" i="5"/>
  <c r="F24" i="5" s="1"/>
  <c r="F23" i="5"/>
  <c r="F22" i="5"/>
  <c r="F21" i="5"/>
  <c r="F20" i="5"/>
  <c r="D19" i="5"/>
  <c r="F19" i="5" s="1"/>
  <c r="F18" i="5"/>
  <c r="F17" i="5"/>
  <c r="F16" i="5"/>
  <c r="F15" i="5"/>
  <c r="F14" i="5"/>
  <c r="F13" i="5"/>
  <c r="F12" i="5"/>
  <c r="F11" i="5"/>
  <c r="F10" i="5"/>
  <c r="F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8" i="5" s="1"/>
  <c r="A39" i="5" s="1"/>
  <c r="A40" i="5" s="1"/>
  <c r="A41" i="5" s="1"/>
  <c r="A42" i="5" s="1"/>
  <c r="A43" i="5" s="1"/>
  <c r="A44" i="5" s="1"/>
  <c r="A45" i="5" s="1"/>
  <c r="A47" i="5" s="1"/>
  <c r="A48" i="5" s="1"/>
  <c r="A49" i="5" s="1"/>
  <c r="A50" i="5" s="1"/>
  <c r="A51" i="5" s="1"/>
  <c r="F8" i="5"/>
  <c r="F844" i="5" l="1"/>
  <c r="F845" i="5" s="1"/>
  <c r="F846" i="5" s="1"/>
  <c r="A52" i="5"/>
  <c r="A53" i="5" s="1"/>
  <c r="A54" i="5" s="1"/>
  <c r="A55" i="5" s="1"/>
  <c r="A57" i="5" s="1"/>
  <c r="A58" i="5" s="1"/>
  <c r="F847" i="5" l="1"/>
  <c r="F848" i="5" s="1"/>
  <c r="A59" i="5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5" i="5" l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1" i="5" s="1"/>
  <c r="A132" i="5" s="1"/>
  <c r="A133" i="5" l="1"/>
  <c r="A134" i="5" s="1"/>
  <c r="A135" i="5" s="1"/>
  <c r="A136" i="5" s="1"/>
  <c r="A137" i="5" s="1"/>
  <c r="A138" i="5" s="1"/>
  <c r="A139" i="5" s="1"/>
  <c r="A140" i="5" s="1"/>
  <c r="A142" i="5" s="1"/>
  <c r="A143" i="5" l="1"/>
  <c r="A144" i="5" s="1"/>
  <c r="A145" i="5" s="1"/>
  <c r="A146" i="5" s="1"/>
  <c r="A147" i="5" s="1"/>
  <c r="A148" i="5" s="1"/>
  <c r="A149" i="5" s="1"/>
  <c r="A150" i="5" s="1"/>
  <c r="A151" i="5" s="1"/>
  <c r="A152" i="5" s="1"/>
  <c r="A154" i="5" s="1"/>
  <c r="A156" i="5" s="1"/>
  <c r="A157" i="5" s="1"/>
  <c r="A158" i="5" s="1"/>
</calcChain>
</file>

<file path=xl/comments1.xml><?xml version="1.0" encoding="utf-8"?>
<comments xmlns="http://schemas.openxmlformats.org/spreadsheetml/2006/main">
  <authors>
    <author>Desitata</author>
  </authors>
  <commentList>
    <comment ref="B228" authorId="0" shapeId="0">
      <text>
        <r>
          <rPr>
            <b/>
            <sz val="9"/>
            <color indexed="81"/>
            <rFont val="Tahoma"/>
            <family val="2"/>
            <charset val="204"/>
          </rPr>
          <t>Desitata:</t>
        </r>
        <r>
          <rPr>
            <sz val="9"/>
            <color indexed="81"/>
            <rFont val="Tahoma"/>
            <family val="2"/>
            <charset val="204"/>
          </rPr>
          <t xml:space="preserve">
офертата включва и бетона, затова следващата позиция е празна</t>
        </r>
      </text>
    </comment>
    <comment ref="B779" authorId="0" shapeId="0">
      <text>
        <r>
          <rPr>
            <b/>
            <sz val="9"/>
            <color indexed="81"/>
            <rFont val="Tahoma"/>
            <family val="2"/>
            <charset val="204"/>
          </rPr>
          <t>Desitata:</t>
        </r>
        <r>
          <rPr>
            <sz val="9"/>
            <color indexed="81"/>
            <rFont val="Tahoma"/>
            <family val="2"/>
            <charset val="204"/>
          </rPr>
          <t xml:space="preserve">
разходите за ВШ делят ли се на три - за концертна зала, жил.сграда и механа?
</t>
        </r>
      </text>
    </comment>
  </commentList>
</comments>
</file>

<file path=xl/sharedStrings.xml><?xml version="1.0" encoding="utf-8"?>
<sst xmlns="http://schemas.openxmlformats.org/spreadsheetml/2006/main" count="1640" uniqueCount="794">
  <si>
    <t>№</t>
  </si>
  <si>
    <t>НАИМЕНОВАНИЕ НА СМР</t>
  </si>
  <si>
    <t>м3</t>
  </si>
  <si>
    <t>м2</t>
  </si>
  <si>
    <t>бр.</t>
  </si>
  <si>
    <t>ДДС 20%</t>
  </si>
  <si>
    <t>м</t>
  </si>
  <si>
    <t>Демонтаж</t>
  </si>
  <si>
    <t>Демонтаж подова настилка мозаечни плочи тавански етаж</t>
  </si>
  <si>
    <t xml:space="preserve">Демонтаж подова настилка паркет </t>
  </si>
  <si>
    <t>Демонтаж подова настилка мозайка тавански етаж</t>
  </si>
  <si>
    <t>Демонтаж фаянсови плочи по стени сутерен</t>
  </si>
  <si>
    <t>Демонтаж гипсови плоскости зала</t>
  </si>
  <si>
    <t>Демонтаж дървени врати двойни</t>
  </si>
  <si>
    <t>Демонтаж дървени врати единични</t>
  </si>
  <si>
    <t>Демонтаж PVC врати единични</t>
  </si>
  <si>
    <t>Демонтаж фасадни дограми дървени</t>
  </si>
  <si>
    <t>Демонтаж фасадни дограми PVC</t>
  </si>
  <si>
    <t>Демонтаж поцинк.ламарина по стрехи</t>
  </si>
  <si>
    <t>Демонтаж театрални седалки</t>
  </si>
  <si>
    <t>Нови СМР</t>
  </si>
  <si>
    <t>Доставка и монтаж на щендерна стена двупластов гипсокартон с единична конструкция</t>
  </si>
  <si>
    <t>Доставка и монтаж на щендерна стена двупластов гипсокартон с двойна конструкция</t>
  </si>
  <si>
    <t>Доставка и монтаж на щендерна стена двупластов гипсокартон с единична конструкция при санитарни помешения</t>
  </si>
  <si>
    <t>Демонтаж цим.замазка под мозаечни плочи</t>
  </si>
  <si>
    <t>СТЕНИ</t>
  </si>
  <si>
    <t>НАСТИЛКИ</t>
  </si>
  <si>
    <t>ФАСАДИ</t>
  </si>
  <si>
    <t>Шпакловки по стени гипсокартон</t>
  </si>
  <si>
    <t>Доставка и монтаж на настилка от термолющен гранит при входове</t>
  </si>
  <si>
    <t>Доставка и полагане на циментова замазка 3см под гранитогрес</t>
  </si>
  <si>
    <t>Доставка и монтаж на естествен паркет в зала</t>
  </si>
  <si>
    <t xml:space="preserve">Доставка и монтаж на ламиниран паркет </t>
  </si>
  <si>
    <t>Доставка и монтаж на гранитогрес по пода в санитарни помещения</t>
  </si>
  <si>
    <t>Доставка и полагане на изравнителна циментова замазка 3см в санит.пом.</t>
  </si>
  <si>
    <t>Доставка и монтаж на настилка от гранитни плочи 2см в предверия и площадки</t>
  </si>
  <si>
    <t>Доставка и монтаж на цели гранитни плочи при стъпала стълбища с деб. 3см</t>
  </si>
  <si>
    <t>Доставка и монтаж на цели гранитни плочи при чела стълбища с деб. 1см</t>
  </si>
  <si>
    <t>Доставка и монтаж на дървени первази при паркет</t>
  </si>
  <si>
    <t>Шпакловки по стени с торкрет</t>
  </si>
  <si>
    <t>Доставка и монтаж на фаянс по стени санитарни помещения</t>
  </si>
  <si>
    <t>ТАВАНИ</t>
  </si>
  <si>
    <t>Частични шпакловки по съществуващи стени</t>
  </si>
  <si>
    <t>Обръщания с гипсокартон при прозорци</t>
  </si>
  <si>
    <t>Демонтаж чугунени радиатори</t>
  </si>
  <si>
    <t xml:space="preserve">Демонтаж ПДЧ ламперия </t>
  </si>
  <si>
    <t>Боядисване с латекс по стени</t>
  </si>
  <si>
    <t>Боядисване с латекс по тавани</t>
  </si>
  <si>
    <t>Доставка и монтаж на антипаник брави за единични врати</t>
  </si>
  <si>
    <t>Доставка и монтаж на антипаник брави за двойни врати</t>
  </si>
  <si>
    <t>ДРУГИ</t>
  </si>
  <si>
    <t>Доставка и монтаж на козирки с метална конструкция и триплекс</t>
  </si>
  <si>
    <t>Демонтаж тротоарни плочи</t>
  </si>
  <si>
    <t>Доставка и монтаж на парапет с алум. ръкохватка при тераси</t>
  </si>
  <si>
    <t>Доставка и монтаж на декоративни корнизи при тавани и арки</t>
  </si>
  <si>
    <t>Демонтаж на керемиди</t>
  </si>
  <si>
    <t>Монтаж на съществуващи керемиди</t>
  </si>
  <si>
    <t>Доставка и монтаж на нови керемиди</t>
  </si>
  <si>
    <t>Доставка и монтаж на поцинкована ламарина при бордове и стрехи</t>
  </si>
  <si>
    <t>Оформяне на седящи улуци по детайл</t>
  </si>
  <si>
    <t>Демонтаж хидроизолационна мембрана при плосък покрив</t>
  </si>
  <si>
    <t>Демонтаж на бетон за наклон при плосък покрив</t>
  </si>
  <si>
    <t xml:space="preserve">бр. </t>
  </si>
  <si>
    <t xml:space="preserve">Доставка и монтаж на PVC первази при ламиниран паркет </t>
  </si>
  <si>
    <t>Демонтаж подова настилка теракот сутерен</t>
  </si>
  <si>
    <t>Демонтаж пълнеж със сгурия под паркет</t>
  </si>
  <si>
    <t>Демонтаж подова настилка ламиниран паркет</t>
  </si>
  <si>
    <t>Демонтаж тухлени стени</t>
  </si>
  <si>
    <t>Демонтаж фазерни плоскости подпокривно ниво</t>
  </si>
  <si>
    <t>Доставка и полагане на минерална мазилка при цокъл</t>
  </si>
  <si>
    <t>Доставка и полагане на топлоизолация EPS 10см, дюбелирана към основата</t>
  </si>
  <si>
    <t>Обръщания при прозорци с EPS 5см</t>
  </si>
  <si>
    <t>Доставка и монтаж на PE мрежа</t>
  </si>
  <si>
    <t>Доставка и полагане на декоративни рамки при прозорци и ниши</t>
  </si>
  <si>
    <t>Доставка и монтаж на каменна вата 12см, 150кг/м3 за плосък покрив</t>
  </si>
  <si>
    <t>Доставка и монтаж на минерална вата 10см, 50кг/м3 за скатен покрив</t>
  </si>
  <si>
    <t>Доставка и монтаж на минерална вата 5см, 50кг/м3 за скатен покрив</t>
  </si>
  <si>
    <t>Доставка и монтаж на пароизолационно фолио при скатен покрив</t>
  </si>
  <si>
    <t>Доставка и монтаж на каменна вата 12см, 150кг/м3 за наклон на плосък покрив</t>
  </si>
  <si>
    <t>Доставка и монтаж на ръкохватка при съществ.аварийно стълбище</t>
  </si>
  <si>
    <t>Доставка и монтаж на жалузийна решетка при климатици по фасада и кула</t>
  </si>
  <si>
    <t>Доставка и подмяна на тротоарни плочи</t>
  </si>
  <si>
    <t>Доставка и монтаж на пароизолационно фолио при плосък покрив и тераси</t>
  </si>
  <si>
    <t>Доставка и монтаж на метални врати по спесификация</t>
  </si>
  <si>
    <t>Доставка и монтаж на мдф интериорни врати по спесификация</t>
  </si>
  <si>
    <t>Доставка и монтаж на вътрешна алуминиева дограма по спесификация</t>
  </si>
  <si>
    <t>Доставка и монтаж на външна алуминиева дограма по спесификация</t>
  </si>
  <si>
    <t>Доставка и полагане на подова вата 20мм за звукоизолационна подложка срещу ударен шум</t>
  </si>
  <si>
    <t>Доставка и полагане на звукоизолационна PE подложка 8мм срещу ударен шум</t>
  </si>
  <si>
    <t>Доставка и монтаж на стъпала гранитогрес към кота+8.02 на таванско ниво</t>
  </si>
  <si>
    <t>Доставка и монтаж на дървени хоризонтални щори в зала</t>
  </si>
  <si>
    <t>Доставка и монтаж на покривни прозорци с размер 78/128см, pvc профил и двоен стъклопакет, отваряеми</t>
  </si>
  <si>
    <t>Частичнa мазилка по тавани</t>
  </si>
  <si>
    <t>Шпакловки по тавани</t>
  </si>
  <si>
    <t>Поправка и шлайфане на съществуваща мозайка при площадки и стъпала</t>
  </si>
  <si>
    <t>Доставка и монтаж на мдф интериорни тапетни врати по спесификация</t>
  </si>
  <si>
    <t>Доставка и полагане на декоративни корнизи под съществуващи детайли стрехи и бордове</t>
  </si>
  <si>
    <t>Доставка и полагане на грунд и релефна мазилка с драскана структура с вида на оригиналната мазилка на сградата</t>
  </si>
  <si>
    <t>Доставка и монтаж на первази от гранит с деб.1см и височина 10см</t>
  </si>
  <si>
    <t>Доставка и монтаж на предстенна обшивка два пласта гипсокартон с констр. и мин.вата 5см</t>
  </si>
  <si>
    <t xml:space="preserve">Доставка и монтаж на предстенна обшивка два пласта гипсокартон за санитарни помещения с констр. </t>
  </si>
  <si>
    <t>Доставк и монтаж на надпис с обемни букви /30бр./</t>
  </si>
  <si>
    <t>Почистване на органични отпадъци в кула</t>
  </si>
  <si>
    <t>Доставка и полагане на циментова шпакловка по фасади</t>
  </si>
  <si>
    <t>Доставкаи полагане на гладка мазилка при ниши в цвят</t>
  </si>
  <si>
    <t>Доставкаи полагане на гладка мазилка при тераси и входове в бяло</t>
  </si>
  <si>
    <t>ЗАЛА</t>
  </si>
  <si>
    <t>Доставка и монтаж на предстенна обшивка два пласта гипсокартон с констр. и мин.вата 10см при кула</t>
  </si>
  <si>
    <t>ОБЗАВЕЖДАНЕ</t>
  </si>
  <si>
    <t>Доставка и монтаж на огледала</t>
  </si>
  <si>
    <t>Доставка и полагане на студоустойчив гранитогрес при тераси</t>
  </si>
  <si>
    <t>Доставка и монтаж на цим.замазка с наклон над каменна вата тераси</t>
  </si>
  <si>
    <t>ПОКРИВИ И ТЕРАСИ</t>
  </si>
  <si>
    <t>Доставка и монтаж на каменна вата 12см, 150кг/м3 при тераси</t>
  </si>
  <si>
    <t xml:space="preserve">Доставка и монтаж на мебел с плот 300/50см за гардероба </t>
  </si>
  <si>
    <t>Доставка и монтаж на настилка гранитогрес и первази</t>
  </si>
  <si>
    <t>Доставка и монтаж на метални врати с пожарозащита по спесификация</t>
  </si>
  <si>
    <t>Доставка и монтаж на метални врати при зала и сцена с пожарозащита и мин 42dB по спесификация</t>
  </si>
  <si>
    <t>Доставка и монтаж на перфорирана ламарина в цвят по RAL при таван зала</t>
  </si>
  <si>
    <t>Допълнителна дървена конструкция зад сцена по нова геометрия</t>
  </si>
  <si>
    <t>Дървена конструкция при подиум техническа кабина</t>
  </si>
  <si>
    <t>Демонтаж подова настилка балатум</t>
  </si>
  <si>
    <t>Демонтаж мазилка по тавани /сутерен, под балкон и таванско ниво/</t>
  </si>
  <si>
    <t>Премахване на 3см мозайка при стълбище между партер и 1 етаж</t>
  </si>
  <si>
    <t>Доставка и монтаж на обшивка от мдф 2см с дървесен фурнир по детайл</t>
  </si>
  <si>
    <t>Доставка и монтаж на обшивка от мдф 2см боядисан в цвят</t>
  </si>
  <si>
    <t>Доставка и монтаж на акустични пана от мдф 2-6см боядисани в цвят</t>
  </si>
  <si>
    <t>Доставка и монтаж на плоскости OSB 2см при техн.кабина</t>
  </si>
  <si>
    <t>Доставка и монтаж на асиметричен Шрьодеров PRD дифузер, позволяващ подредбата на прав и огледален модул;коефициент на дифузия по-висок от 0,7 за честоти от 400 до 2500 Hz, при подредба в поредица;
минимално звукопоглъщане (α&lt;0,3).при сцена</t>
  </si>
  <si>
    <t>Доставка и монтаж на акустична вата 40кг/м3 , дебелина 15см над таван</t>
  </si>
  <si>
    <t>Окачен таван гипсокартон</t>
  </si>
  <si>
    <t>Обшивка с акустичен гипсокартон с кръгла перфорация 8/18R при таван скатен покрив</t>
  </si>
  <si>
    <t>Доставка и монтаж на цокъл 10см от мдф в цвят при пода</t>
  </si>
  <si>
    <t>Обшивка с акустичен гипсокартон с кръгла перфорация 8/18R при таван репетиционна</t>
  </si>
  <si>
    <t>Оформяне на детайл със скрито осветление при тавани с гипсокартон фоайета</t>
  </si>
  <si>
    <t>Доставка и монтаж на акустична вата 60кг/м3 , дебелина 5см над перфориран таван репетиционна</t>
  </si>
  <si>
    <t xml:space="preserve">Доставка и монтаж на парапет на стълбище към подпокривно ниво </t>
  </si>
  <si>
    <t>Доставка и монтаж на PVC хидроизолационна мембрана 1,5мм</t>
  </si>
  <si>
    <t>Доставка и монтаж на гипсови акустични пана, шпакловане и боядисване</t>
  </si>
  <si>
    <t>Доставка и монтаж на гипсови акустични пана във фоайе, шпакловане и боядисване</t>
  </si>
  <si>
    <t>СКЕЛЕ ОКОЛО СГРАДАТА</t>
  </si>
  <si>
    <t>ПРЕМАХВАНЕ НА МАЗИЛКИ ОТ СТЕНИ ЗА ТОРКРЕТ И НОВИ ЕЛЕМЕНТИ</t>
  </si>
  <si>
    <t>ИЗЧУКВАНЕ НА ТУХЛЕН КОРНИЗ НАД ЦОКЪЛ</t>
  </si>
  <si>
    <t>ДЕМОНТАЖ НА ЗАЗИЖДАНИЯ НА ФАСАДНИ ПРОЗОРЦИ - d=43см</t>
  </si>
  <si>
    <t>ДЕМОНТАЖ НА НАСТИЛКИ ЗА НОВИ ИВ.ОСНОВИ И РАНДБАЛКИ - d=10см</t>
  </si>
  <si>
    <t>ДЕМОНТАЖ НА СТ.БЕТ. ПЛОЧА И СТЪЛБИЩЕ КЪМ СУТЕРЕН - d=10см</t>
  </si>
  <si>
    <t>ДЕМОНТАЖ НА СТ.БЕТ. ПЛОЧА НА К+7,27 - d=10см</t>
  </si>
  <si>
    <t>ДЕМОНТАЖ НА ДЪРВЕН АМФИТЕАТЪР ОТ БАЛКОН</t>
  </si>
  <si>
    <t>ДЕМОНТАЖ НА ДЪРВЕН ПОКРИВ</t>
  </si>
  <si>
    <t>НОВИ СТ.БЕТ. ИВИЧНИ ОСНОВИ И НАСТИЛКА В СУТЕРЕН</t>
  </si>
  <si>
    <t>Просичане на каменна зидария за нови колони - d=22см</t>
  </si>
  <si>
    <t>Ръчен изкоп</t>
  </si>
  <si>
    <t>Подложен бетон клас С8/10</t>
  </si>
  <si>
    <t>Монтаж на анкери N12/30 в отвори Ф14 и цим.разтвор</t>
  </si>
  <si>
    <t>бр</t>
  </si>
  <si>
    <t>Кофраж</t>
  </si>
  <si>
    <t>Армировъчна стомана В500</t>
  </si>
  <si>
    <t>кг</t>
  </si>
  <si>
    <t>Бетон клас С20/25</t>
  </si>
  <si>
    <t>Уплътняване насип под настилка</t>
  </si>
  <si>
    <t>PVC фолио под настилка</t>
  </si>
  <si>
    <t>НОВИ СТ.БЕТ. РАНДБАЛКИ, КОРНИЗ И НАСТИЛКА ОКОЛО СГРАДАТА</t>
  </si>
  <si>
    <t>НОВИ СТ.БЕТ. КОЛОНИ И ШАЙБА</t>
  </si>
  <si>
    <t xml:space="preserve">Монтаж на анкери N12/30 в кам.зидария - отвори Ф14 и цим.разтвор </t>
  </si>
  <si>
    <t>Монтаж на фусове N14/30 в кам.зидария - отвори Ф18 и смола HIT-HY200</t>
  </si>
  <si>
    <t>Просичане на тухлена зидария за нови колони и шайба - d=43см</t>
  </si>
  <si>
    <t>НОВИ СТ.БЕТ. ГРЕДИ, ПЛОЧИ И СТЪЛБИЩЕ КЪМ СУТЕРЕН</t>
  </si>
  <si>
    <t>Просичане на каменна зидария за нови греди - d=22см</t>
  </si>
  <si>
    <t>Монтаж на фусове N12 в ст.бет. елементи - отвори Ф16 и смола HIT-HY200</t>
  </si>
  <si>
    <t>НОВИ СТ.БЕТ. ГРЕДИ, ПЛОЧИ И СТЪЛБИЩЕ ДО К+7,27</t>
  </si>
  <si>
    <t>Просичане на тухлена зидария за нови греди - d=15см</t>
  </si>
  <si>
    <t>НОВИ СТ.БЕТ. ГРЕДИ, ПЛОЧА И ПОЯСИ ДО К+9,73/+8,77</t>
  </si>
  <si>
    <t>Просичане на тухлена зидария за нови греди и пояси - d=20см</t>
  </si>
  <si>
    <t>НОВА ДЪРВЕНА ПОДОВА КОНСТРУКЦИЯ НА К+8,00/+8,25</t>
  </si>
  <si>
    <t>Игл. дървесина - I(II)-ра категория по БДС - антисеп., пожароуст., без фира</t>
  </si>
  <si>
    <t>Плоскости OSB 20мм</t>
  </si>
  <si>
    <t>НОВА ДЪРВЕНА ПОКРИВНА КОНСТРУКЦИЯ С БИЛО НА К+11,53/+10,65</t>
  </si>
  <si>
    <t>Обшивка 2см</t>
  </si>
  <si>
    <t>НОВА ДЪРВЕНА КОНСТРУКЦИЯ ЗА АМФИТЕАТЪР НА БАЛКОН</t>
  </si>
  <si>
    <t>НОВА ДЪРВЕНА КОНСТРУКЦИЯ ЗА ТЕХНИЧЕСКА КАБИНА В ЗАЛА</t>
  </si>
  <si>
    <t>ТОРКРЕТИРАНЕ НА КАМЕННИ И ТУХЛЕНИ ЗИДОВЕ</t>
  </si>
  <si>
    <t>Обработка и инжектиране на пукнатини с цим. разтвор</t>
  </si>
  <si>
    <t>Бетон клас С25/30</t>
  </si>
  <si>
    <t>Армировъчна стомана В500 - мрежи, връзки, фусове, усилители</t>
  </si>
  <si>
    <t>СТОМАНЕНИ КОЖУСИ ЗА ОБРАТНИ ГРЕДИ НАД ЗАЛА</t>
  </si>
  <si>
    <t>Стомана S275JR с АКЗ</t>
  </si>
  <si>
    <t>Сегментни анкери HILTI HST M12/20 в отвори Ф12</t>
  </si>
  <si>
    <t>Изравнителна циментова замазка 5мм</t>
  </si>
  <si>
    <t>СТОМАНЕНИ КОЖУСИ И КОЛОНИ ЗА ПРАВИ ГРЕДИ НА ПОКРИВНА ПЛОЧА</t>
  </si>
  <si>
    <t>СТОМАНЕНА КОЛОНА В СУТЕРЕН</t>
  </si>
  <si>
    <t>ЗАЗИЖДАНЕ НА ОТВОРИ В НОСЕЩИ ЗИДОВЕ</t>
  </si>
  <si>
    <t>с бетонови тухли М10 и разтвор М10 - d=25см</t>
  </si>
  <si>
    <t>с единични плътни тухли М5 и разтвор М5 - d=43см</t>
  </si>
  <si>
    <t>ВЪЗСТАНОВЯВАНЕ НА КОМПРОМЕТИРАНИ ЗОНИ ОТ ПОКРИВНА ПЛОЧА</t>
  </si>
  <si>
    <t>Преместване и монтаж на боксов вентилатор от южна на западна фасада</t>
  </si>
  <si>
    <t>Удължаване на захранващи кабели за вентилатор</t>
  </si>
  <si>
    <t>м.л.</t>
  </si>
  <si>
    <t>Въздуховод от поцинкована ламарина, прав с периметър до 2700 мм.</t>
  </si>
  <si>
    <t>m²</t>
  </si>
  <si>
    <t>Въздуховод от поцинкована ламарина, фасонен с периметър до 2700 мм.</t>
  </si>
  <si>
    <t>кг.</t>
  </si>
  <si>
    <t>Общообменна вентилация и климатизация на концертна зала</t>
  </si>
  <si>
    <t>Машини:</t>
  </si>
  <si>
    <t>Колонен климатик (сплит система) с топлинна мощност 48 000 BTU</t>
  </si>
  <si>
    <t>Конзолен климатик (сплит система) с топлинна мощност 18 000 BTU</t>
  </si>
  <si>
    <t xml:space="preserve">Пускател (автоматика) за енергоспестяващ вентил. бокс </t>
  </si>
  <si>
    <t>Кулисен шумозаглушител Тангра DSA 20/12, L/B/H - 1000/700/400</t>
  </si>
  <si>
    <t>Неподвижна жалузийна решетка РЖ 400/600</t>
  </si>
  <si>
    <t>Пожаропреградна клапа 1000/250, EI 120 min</t>
  </si>
  <si>
    <t>Пожаропреградна клапа 600/300, EI 120 min</t>
  </si>
  <si>
    <t>Пожаропреградна клапа 250/250, EI 120 min</t>
  </si>
  <si>
    <t>Таванна решетка квадратна с кутия и клапа ТРА-КК 600</t>
  </si>
  <si>
    <t>Реш. със завихряне и хориз. направление с кутия и клапа ТСА-КК 500/24</t>
  </si>
  <si>
    <t>Решетка хоризонтална с регулираща секция и кутия РХ-Р-К 600/200</t>
  </si>
  <si>
    <t>Решетка хоризонтална с регулираща секция и кутия РХ-Р-К 400/200</t>
  </si>
  <si>
    <t>Решетка хоризонтална с регулираща секция и кутия РХ-Р-К 300/200</t>
  </si>
  <si>
    <t>Материали и консумативи</t>
  </si>
  <si>
    <t>Тръбен път на сплит 48 000 BTU</t>
  </si>
  <si>
    <t>Тръбен път на сплит 18 000 BTU</t>
  </si>
  <si>
    <t>PVC-тръба Ø25х1 (за конденз)</t>
  </si>
  <si>
    <t>Гъвкав алуминиев въздуховод Ø200 топлоизолиран</t>
  </si>
  <si>
    <t>Гъвкав алуминиев въздуховод Ø250 топлоизолиран</t>
  </si>
  <si>
    <t>Гъвкав алуминиев въздуховод Ø160</t>
  </si>
  <si>
    <t>Гъвкав алуминиев въздуховод Ø250</t>
  </si>
  <si>
    <t>Спиралнонавит въздуховод от поцинкована ламарина Ø160</t>
  </si>
  <si>
    <t>Коляно за спиралнонавит въздуховод от поцинкована ламарина Ø160</t>
  </si>
  <si>
    <t>Въздуховод от поцинкована ламарина, прав с периметър до 1200 мм.</t>
  </si>
  <si>
    <t>Въздуховод от поцинкована ламарина, фасонен с периметър до 1200 мм.</t>
  </si>
  <si>
    <t>Въздуховод от поцинкована ламарина, фасонен с периметър до 5000 мм.</t>
  </si>
  <si>
    <t>Топлоизолация за възд. от минерална вата 50 мм. каширана с ал. фолио</t>
  </si>
  <si>
    <t>Топлоизолация за възд. от минерална вата 80 мм. Isover U Protect slab</t>
  </si>
  <si>
    <t>Топлоизолация за възд. от минерална вата 80 мм. Isover U Protect wired mat</t>
  </si>
  <si>
    <t>Гъвкави връзки (маншони) за обвръзка на рекуператор</t>
  </si>
  <si>
    <t>Общообменна вентилация и климатизация на помещения на втори етаж</t>
  </si>
  <si>
    <t>Климатична система тип сплит за стенен монтаж с мощност 9 000 BTU</t>
  </si>
  <si>
    <t>Климатична система тип сплит за стенен монтаж с мощност 12 000 BTU</t>
  </si>
  <si>
    <t>Климатична система тип сплит за стенен монтаж с мощност 18 000 BTU</t>
  </si>
  <si>
    <t>Канален шумозаглушител Ø250</t>
  </si>
  <si>
    <t>Неподвижна жалузийна решетка РЖ 250/500</t>
  </si>
  <si>
    <t>Решетка за кръгъл въздуховод с регулираща секция АС-Р 825/75</t>
  </si>
  <si>
    <t>Решетка за кръгъл въздуховод с регулираща секция АС-Р 225/75</t>
  </si>
  <si>
    <t>Конусна смукателна решетка КРС Ø100</t>
  </si>
  <si>
    <t>Тръбен път на сплит 9 000 BTU</t>
  </si>
  <si>
    <t>Тръбен път на сплит 12 000 BTU</t>
  </si>
  <si>
    <t>Спиралнонавит въздуховод от поцинкована ламарина Ø100</t>
  </si>
  <si>
    <t>Спиралнонавит въздуховод от поцинкована ламарина Ø200</t>
  </si>
  <si>
    <t>Спиралнонавит въздуховод от поцинкована ламарина Ø250</t>
  </si>
  <si>
    <t>Коляно за спиралнонавит въздуховод Ø100</t>
  </si>
  <si>
    <t>Коляно за спиралнонавит въздуховод Ø250</t>
  </si>
  <si>
    <t>Тройник за спиралнонавит въздуховод Ø100</t>
  </si>
  <si>
    <t>Преход за спиралнонавит въздуховод Ø250-Ø200</t>
  </si>
  <si>
    <t>Климатизация на общи части и кабинет на етаж 1</t>
  </si>
  <si>
    <t>Клим. система тип сплит за касетъчен монтаж с мощност 12 000 BTU</t>
  </si>
  <si>
    <t>Климатична система тип мултисплит:</t>
  </si>
  <si>
    <t>- външно тяло 24 000 BTU</t>
  </si>
  <si>
    <t>- вътрешно тяло за касетъчен монтаж 12 000 BTU</t>
  </si>
  <si>
    <t>Смукателна вентилация на WC</t>
  </si>
  <si>
    <t>Часовников механизъм за включване на вентилатор</t>
  </si>
  <si>
    <t>Материали и консумативи:</t>
  </si>
  <si>
    <t>Спирално навит кръгъл въздуховод  Ø100</t>
  </si>
  <si>
    <t>Спирално навит кръгъл въздуховод  Ø125</t>
  </si>
  <si>
    <t>Спирално навит кръгъл въздуховод  Ø160</t>
  </si>
  <si>
    <t>Коляно за спирално навит въздуховод Ø100</t>
  </si>
  <si>
    <t>Коляно за спирално навит въздуховод Ø125</t>
  </si>
  <si>
    <t>Коляно за спирално навит въздуховод Ø160</t>
  </si>
  <si>
    <t>Тройник за спирално навит въздуховод Ø100</t>
  </si>
  <si>
    <t>Тройник за спирално навит въздуховод Ø125-Ø100-Ø125</t>
  </si>
  <si>
    <t>Тройник за спирално навит въздуховод Ø160</t>
  </si>
  <si>
    <t>Тройник за спирално навит въздуховод Ø160-Ø100-Ø160</t>
  </si>
  <si>
    <t>Преход за спирално навит въздуховод Ø125 - Ø100</t>
  </si>
  <si>
    <t>Преход за спирално навит въздуховод Ø160 - Ø100</t>
  </si>
  <si>
    <t>Преход за спирално навит въздуховод Ø160 - Ø125</t>
  </si>
  <si>
    <t>Вентилационна шапка за спирално навит въздуховод Ø160</t>
  </si>
  <si>
    <t>Гъвкави връзки (маншони) Ø125 за обвръзка на вентилатор</t>
  </si>
  <si>
    <t>к-т</t>
  </si>
  <si>
    <t>Доставка и монтаж на Акумулаторна батерия 12V; 7Ah</t>
  </si>
  <si>
    <t>Доставка и монтаж на Интернет комуникационен модулмодул Подръжка на SSL протокол за изпращаненасигурни email съобщения чрез криптирана интернет комуникация. Два врградени I/O входа/изхода, Контрол и наблюдение през IP мрежа, получаване на съобщения за аларми чрез e-mail Включване / изключване на отделни групи чрез уеб браузър EN 50131; SECURITY GRADE: 3</t>
  </si>
  <si>
    <t>Доставка и монтаж на Кутия, метална с тампер за контролен панел, акумулатор и комуникационен модул;</t>
  </si>
  <si>
    <t>Доставка и монтаж на Aлармен предавател АТС, честота и протокол  - съгласно поддържаната от от организацията, осъщестяваваща охраната; Програмируемо ниво на изходната мощност до 7 W. Многочестотен режим на излъчване на алармените сигнали защита срещу заглушаване на радио канала. В комплект със захранващи кабели и антена 1/4λ</t>
  </si>
  <si>
    <t>Доставка и монтаж на Кутия, метална с тампер за АТС и акумулатор;</t>
  </si>
  <si>
    <t>Доставка и монтаж на Акумулаторна батерия 12V; 2.2Ah</t>
  </si>
  <si>
    <t>Доставка и монтаж на 32-символна LCD клавиатура с 1 зона на платката и 1 PGM български/ английски език</t>
  </si>
  <si>
    <t>Доставка и монтаж на Обемен датчик пасивен инфрачервен - двоен PIR елемент, цифрова
обработка с двоен праг, 110°, 12х12м
EN 50131; SECURITY GRADE: 2</t>
  </si>
  <si>
    <t>Доставка и монтаж на Акустичен цифров датчик за стъкло - пълен анализ на звуковия и ултразвуковия диапазон, 7 честотни филтъра, цифров усилвател на нивото и оценка колебанията на честотата</t>
  </si>
  <si>
    <t>Доставка и монтаж на Магнито-управляем контакт (МУК) за външен монтаж или вграждане EN50131 SECURITY GRADE 2</t>
  </si>
  <si>
    <t>Доставка и монтаж на Паник бутон</t>
  </si>
  <si>
    <t>Доставка и монтаж на Вътрешна пиезо сирена със синя лампа и тампер, 115 dB</t>
  </si>
  <si>
    <t>Доставка и монтаж на Външна двойнобронирана сирена с лампа‚ двоен тампер, 125 dB/ 1 m</t>
  </si>
  <si>
    <t>Направа на улей 2x2 cm в мазилка</t>
  </si>
  <si>
    <t>m</t>
  </si>
  <si>
    <t>Доставка и полагане на кабел за СОТ инсталации 8 x 0.22</t>
  </si>
  <si>
    <t>Доставка и полагане на кабел за СОТ инсталации 6 x 0.22</t>
  </si>
  <si>
    <t>Доставка и полагане на Гофрирана тръба ф13</t>
  </si>
  <si>
    <t>Направа на суха разделка на кабел до 4 х 1.5 mm2</t>
  </si>
  <si>
    <t>Присъединяване на проводник до 1.5 mm2 към съоръжение</t>
  </si>
  <si>
    <t>Конфигуриране и настройки на контролен панел</t>
  </si>
  <si>
    <t>Проверка на датчик</t>
  </si>
  <si>
    <t>Проверка на сирена</t>
  </si>
  <si>
    <t>Съвместен тест на системата с обслужващата СОТ-фирма</t>
  </si>
  <si>
    <t>72-часови проби</t>
  </si>
  <si>
    <t>Изготвяне на екзекутивна документация</t>
  </si>
  <si>
    <t>Обучение на персонала</t>
  </si>
  <si>
    <t>Структурна кабелна система, Видеонаблюдение, Интерком и Мултимедия</t>
  </si>
  <si>
    <t>Доставка и инсталиране на комуникационен щкаф 19", 22U, стенен /стоящ</t>
  </si>
  <si>
    <t>Доставка и инсталиране на комутатор (switch) 12 портов, 10/100, PoE</t>
  </si>
  <si>
    <t>Доставка и инсталиране на комутатор (switch) 24 портов, 10/100, с 4 x 1GBit  порт</t>
  </si>
  <si>
    <t>Доставка и инсталиране на пнел 19", 6 х контакт шуко, 1U</t>
  </si>
  <si>
    <t>Доставка и инсталиране на мениджмънт панел 1U</t>
  </si>
  <si>
    <t>Доставка и инсталиране на етажерка (shelf) 2U</t>
  </si>
  <si>
    <t>Доставка и инсталиране на маршрутизатор (Router) 1 WAN, 4 LAN, VPN, DHCP, 1U</t>
  </si>
  <si>
    <t>Доставка и инсталиране на медия-конвертор</t>
  </si>
  <si>
    <t>Доставка и инсталиране на клетка WiFi, PoE, IEEE 802.11n, 802.11g, 802.11b, 802.3af, 802.3u, 802.1X (security authentication), 802.1Q (VLAN), 802.1D,  450 Mbps data rate, 200+ Concurrent Clients</t>
  </si>
  <si>
    <t>Доставка и инсталиране на монитор LCD 17", клавиатура, мишка</t>
  </si>
  <si>
    <t>Доставка и инсталиране на непрекъсваемо захранване Smart UPS 2000VA, Rack 3U</t>
  </si>
  <si>
    <t xml:space="preserve">Доставка и инсталиране на панел 19", 16-портов незареден </t>
  </si>
  <si>
    <t>Доставка и инсталиране на розетка 1 x RJ45 (празна)</t>
  </si>
  <si>
    <t>Доставка и инсталиране на розетка 2 x RJ45 (празна)</t>
  </si>
  <si>
    <t>Доставка и инсталиране на свързващ модул (инсърт) RJ-45  Cat. 5e/s, EN 50173-1: May 2011, ISO/IEC 11801 ed. 2.2: June 2011, IEC 60603-7: Electrical Characteristics of the Telecommunication Outlets</t>
  </si>
  <si>
    <t>Доставка и инсталиране на присъединителен кабел (patch cable) FTP Cat. 5e, 2m, син</t>
  </si>
  <si>
    <t>Доставка и инсталиране на присъединителен кабел (patch cable) FTP Cat. 5e, 2m, червен</t>
  </si>
  <si>
    <t>Доставка и инсталиране на присъединителен кабел (patch cable) FTP Cat. 5e, 2m, жълт</t>
  </si>
  <si>
    <t>Доставка и инсталиране на камера цифрова IP, 3MP; 
- Варио моторизиран обектив 2.7-12 mm, Auto IR Cut Filter, CMOS 1/3”; 3MP (2304x1296)-20 кад./сек.; 2MP 1080P(1920x1080) / 1.3M(1280×960) / 720P(1280×720) / D1(704×576 / 704×480) / CIF(352×288 / 352×240)- 25 кад./сек., H.264/ H.264H/ MJPEG компр.; 1 аудио вход; IR осветители 30м. обхват. Защита IP66, Вандалозащита IK10, Слот за памет до 128 GB; ONVIF / NUUO / DAHUA / PSIA съвместима; Работен температурен диапазон: -30°C ~ +60°C; Захранване: PoE 802.3af.</t>
  </si>
  <si>
    <t>Доставка и инсталиране на камера цифрова IP, куполна, 3MP; 
- Варио моторизиран обектив 2.7-12 mm, Auto IR Cut Filter, CMOS 1/3”; 3MP (2304x1296)-20 кад./сек.; 2MP 1080P(1920x1080) / 1.3M(1280×960) / 720P(1280×720) / D1(704×576 / 704×480) / CIF(352×288 / 352×240)- 25 кад./сек., H.264/ H.264H/ MJPEG компр.; 1 аудио вход; IR осветители 30м. обхват. Защита IP66, Вандалозащита IK10, Слот за памет до 128 GB; ONVIF / NUUO / DAHUA / PSIA съвместима; Работен температурен диапазон: -30°C ~ +60°C; Захранване: PoE 802.3af.</t>
  </si>
  <si>
    <t>Доставка и инсталиране на монитор 14" с аналогов НЧ вход в комплект със стойка за стена;</t>
  </si>
  <si>
    <t>Доставка и инсталиране на 16 канален NVR
- запис от 16 IP камери / макс. капацитет 96 mpbs;
- Поддържа всички резолюции до 6MP;
- HDMI + VGA изходи; 1 LAN порт;
- 1 SATA диск до 4TB; 2 x USB.
- CMS/iOS/Andoid приложения, ONVIF съвместим;</t>
  </si>
  <si>
    <t>Доставка и инсталиране на HDD 2TB,  SATA, 24/7</t>
  </si>
  <si>
    <t>Доставка и полагане на кабел FTP Cat. 5e, 4 x 2 x 0.5, LSZH</t>
  </si>
  <si>
    <t>Доставка и полагане на кабел RG-59</t>
  </si>
  <si>
    <t>Доставка и инсталиране на преобразовател HDMI-FTP Cat. 5e - прав и обратен, комплект (за връзка на мултимедийния проектор с техн. Кабина)</t>
  </si>
  <si>
    <t>Доставка и инсталиране на интерком (домофон) за 8 абоната - централно устройство</t>
  </si>
  <si>
    <t>Доставка и инсталиране на захранващ блок за Интерком (домофон)</t>
  </si>
  <si>
    <t>Доставка и инсталиране на интерком - абонатно устройство (домофонна слушалка);</t>
  </si>
  <si>
    <t>Доставка и полагане на кабел за интерком по спецификация на производителя</t>
  </si>
  <si>
    <t>Доставка и инсталиране на кабел HDMI 15 m</t>
  </si>
  <si>
    <t>Доставка и инсталиране на кабел VGA 15 m</t>
  </si>
  <si>
    <t>Доставка и монтаж на таванен носач за мултимедиен проектор, телескопичен, с възможност за завъртане на проектора на 180° и корекция на ъгъла във вертикална посока</t>
  </si>
  <si>
    <t>Доставка и инсталиране на подова кутия двумодулна, за високо натоварване с контакт шуко и 1 х RJ-45 (за монтаж в средата на 6-ти ред)</t>
  </si>
  <si>
    <t>Доставка и инсталиране на подова кутия двумодулна, за ниско натоварване с контакт шуко и 1 х RJ-45 (за монтаж в челния борд на сцената) с възможност за залепяне на настилка (от облицовката на челния борд на сцената)</t>
  </si>
  <si>
    <t>Доставка и полагане на гофрирана тръба ф23, неподдържаща горенето</t>
  </si>
  <si>
    <t>Доставка и монтаж на кабелен канал 20 х 40 mm, неподдържащ горене</t>
  </si>
  <si>
    <t>Доставка и монтаж на кабелна скара 200 х 60  mm, с крепежни елементи за вертикален монтаж по стена, комплект</t>
  </si>
  <si>
    <t>Доставка и монтаж на ревизионна кутия за гипсокартон</t>
  </si>
  <si>
    <t>Доставка и полагане на оптичен кабел 4xFO G.652.D (OS1, OS2) SM (9/125), Indoor / oudoor, защитен от гризачи</t>
  </si>
  <si>
    <t>Доставка и монтаж на Оптична спалайс касета (за сутерена - монтира се в оптичен панел /шкаф на "Комнет" ООД)</t>
  </si>
  <si>
    <t>Доставка и монтаж на оптичен панел 19" за 12 LC duplex FO - празен</t>
  </si>
  <si>
    <t>Доставка и монтаж на адаптор LC duplex SM, IEC 61754-20</t>
  </si>
  <si>
    <t>Доставка и монтаж на сплайс-касета - основна</t>
  </si>
  <si>
    <t>Доставка и монтаж на сплайс-холдер</t>
  </si>
  <si>
    <t>Сплайсване на оптично влакно с помощта на специализиран прибор и Сплайс-протектор (термофит)</t>
  </si>
  <si>
    <t>Доставка и монтаж на пигтейл SC, SM (9/125), IEC 61754-20</t>
  </si>
  <si>
    <t>Доставка и монтаж на FO патч-кабел SM (9/125) SC duplex- SC duplex, 2 m</t>
  </si>
  <si>
    <t xml:space="preserve">Доставка и полагане на кабел ПВ-А2 6 mm2 </t>
  </si>
  <si>
    <t xml:space="preserve">Присъединяване на проводник към съоръжение с кабелна обувка до 6 mm2 </t>
  </si>
  <si>
    <t>Проверка и сертифициране на кабелен сегмент Cat. 5e - Permanet link със специализиран прибор</t>
  </si>
  <si>
    <t>Проверка и сертифициране на кабелен сегмент Cat. 5e - Chanel със специализиран прибор</t>
  </si>
  <si>
    <t>Конфигуриране на маршрутизатор (router)</t>
  </si>
  <si>
    <t>Конфигуриране на WiFi AP</t>
  </si>
  <si>
    <t>Конфигуриране на NVR</t>
  </si>
  <si>
    <t>Конфигуриране и настройка на камера</t>
  </si>
  <si>
    <t>Конфигуриране и настройка на интерком</t>
  </si>
  <si>
    <t>Проверка на оптичен канал SM със специализиран прибор (рефлектометър) - двустранно</t>
  </si>
  <si>
    <t>Съвместен тест на системите: Internet, WiFi, видеонаблюдение, интерком и мултимедия</t>
  </si>
  <si>
    <t>к-во</t>
  </si>
  <si>
    <t>ед.цена</t>
  </si>
  <si>
    <t>сума</t>
  </si>
  <si>
    <t>eд.    м-ка</t>
  </si>
  <si>
    <r>
      <t>м</t>
    </r>
    <r>
      <rPr>
        <vertAlign val="superscript"/>
        <sz val="10"/>
        <rFont val="Calibri Light"/>
        <family val="2"/>
        <charset val="204"/>
        <scheme val="major"/>
      </rPr>
      <t>2</t>
    </r>
  </si>
  <si>
    <r>
      <t>м</t>
    </r>
    <r>
      <rPr>
        <vertAlign val="superscript"/>
        <sz val="10"/>
        <rFont val="Calibri Light"/>
        <family val="2"/>
        <charset val="204"/>
        <scheme val="major"/>
      </rPr>
      <t>3</t>
    </r>
  </si>
  <si>
    <r>
      <t>Скрепитeлни средства съгласно забележките,раб.детайли или на база м</t>
    </r>
    <r>
      <rPr>
        <vertAlign val="superscript"/>
        <sz val="10"/>
        <rFont val="Calibri Light"/>
        <family val="2"/>
        <charset val="204"/>
        <scheme val="major"/>
      </rPr>
      <t>2</t>
    </r>
  </si>
  <si>
    <t>част: АРХИТЕКТУРА</t>
  </si>
  <si>
    <t>част: КОНСТРУКТИВНА</t>
  </si>
  <si>
    <t>I</t>
  </si>
  <si>
    <t>ДЕМОНТАЖНИ И ПОДГОТВИТЕЛНИ РАБОТИ</t>
  </si>
  <si>
    <t>II</t>
  </si>
  <si>
    <t>НОВИ КОНСТРУКЦИИ</t>
  </si>
  <si>
    <t>III</t>
  </si>
  <si>
    <t>УСИЛВАНЕ СЪЩЕСТВУВАЩА КОНСТРУКЦИЯ</t>
  </si>
  <si>
    <t>ОБЕКТ: Реконструкция на сградата на Концертна зала "Проф. Иван Вульпе", УПИ III-32, ЦГЧ, гр.Бургас</t>
  </si>
  <si>
    <t xml:space="preserve">Пробиване и конструктивно укрепване на отвор за преминаване на въздуховоди през носеща тухлена стена </t>
  </si>
  <si>
    <t>Въздуховод от поцинкована ламарина, фасонен с периметър до 2700 мм. (Част от въздуховодите които се движат по фасадата и покрива са с размер 500/250 и могат да се използват отново. Тяхната площ е около 25 m². Трябва да се прецени дали  ще се ползват отново и ако избере този вариант площта им трябва да се извади от необходимите по-горе 60 m².)</t>
  </si>
  <si>
    <t>Преместване на външно тяло на климатик 60 000 BTU (едното тяло се премества от южна фасада до земята другото тяло се премества от източната фасада на плоския покрив)</t>
  </si>
  <si>
    <t>Удължаване на тръбен път на сплит 60 000 BTU (тръбния път се полага в топлоизолацията на сградата)</t>
  </si>
  <si>
    <t>Метална конструкция за укрепване на въздуховоди и машини (стойки и крепежни елементи - анкери, шпилки, гайки, укрепващ профил и др.)</t>
  </si>
  <si>
    <t xml:space="preserve">част: OВК </t>
  </si>
  <si>
    <t>Неподвижна жалузийна решетка РЖ 800/800, с кутия и филтърна секция EU-4</t>
  </si>
  <si>
    <t>Електрически конвектор за баня 500W/230V;  с вграден термостат IP 54</t>
  </si>
  <si>
    <t>Неподвижна жалузийна решетка РЖ 300/600, с кутия и филтърна секция EU-4</t>
  </si>
  <si>
    <t>Електрически конвектор 1000W/230V;  с вграден термостат</t>
  </si>
  <si>
    <t>Вентилатор за канален монтаж S&amp;P TD-350/125 Silent; 240 m³/h; 70 Pa; 0,03 kW/230V</t>
  </si>
  <si>
    <t>Енергоспестяващ вентилационен бокс с ефективност 75% (Nел.=2x900W/230V; 3600 m³/h; 240 Pa, On/Off от управление, вертикален сплит монтаж, IP 54)</t>
  </si>
  <si>
    <t>ЕЛ нагревателна секция 700/400 - 9kW/400V (комплект с автоматика за включване с поддържане на температурата на въздуха от 22°C, Включва се при работещ рекуператор, Нагревателната секция трябва да е с клас на защита поне IP 54 , или да се монтира във вентилационна кутия)</t>
  </si>
  <si>
    <t>Вентилационна кутия за монтаж на ел. нагревателна секция (в случай че не се предложи нагревателна секция с клас на защита IP 54)</t>
  </si>
  <si>
    <t>ЕЛ нагревателна секция Ø250 - 2,25kW/220V (комплект с автоматика за включване с поддържане на температурата на въздуха от 22°C Включва се при работещ рекуператор)</t>
  </si>
  <si>
    <t>Вентилационна завеса за открит монтаж до 300 cm. от под габарити L/B/H - 1535/347/179 mm. - 22 kg. ЕЛ - 10kW; 400V/15,9A</t>
  </si>
  <si>
    <t>част: ЕЛЕКТРО - слаботокови</t>
  </si>
  <si>
    <t>СОД</t>
  </si>
  <si>
    <r>
      <t xml:space="preserve">Доставка и монтаж на Контролен панел 32 зони, BUS технология, 4-проводна,   </t>
    </r>
    <r>
      <rPr>
        <b/>
        <sz val="10"/>
        <color indexed="8"/>
        <rFont val="Calibri Light"/>
        <family val="2"/>
        <charset val="204"/>
        <scheme val="major"/>
      </rPr>
      <t>EN 50131; SECURITY GRADE: 3</t>
    </r>
  </si>
  <si>
    <r>
      <t xml:space="preserve">Доставка и инсталиране на  камера цифрова IP, 4MP D/N IR, Моторизиран обектив 2.8-12 mm, IR Cut Filter, OV CMOS 1/3”; HD 1920x1080, 0.1Lux@F1.2, 25 кад./сек.,
H.265/H.264 компресия. Аудио G723. IR осветител – 20м. обхват. Вграден PoE 802.3af модул. Micro SD/SDHC слот за карта. True WDR 120 dB, ONVIF/NUUO съвместима. </t>
    </r>
    <r>
      <rPr>
        <b/>
        <sz val="10"/>
        <rFont val="Calibri Light"/>
        <family val="2"/>
        <charset val="204"/>
        <scheme val="major"/>
      </rPr>
      <t>с допълнителен аналогов</t>
    </r>
    <r>
      <rPr>
        <sz val="10"/>
        <rFont val="Calibri Light"/>
        <family val="2"/>
        <charset val="204"/>
        <scheme val="major"/>
      </rPr>
      <t xml:space="preserve"> изход, IP55</t>
    </r>
  </si>
  <si>
    <t>ОБЩО</t>
  </si>
  <si>
    <t>част: ЕЛЕКТРО - силнотокови</t>
  </si>
  <si>
    <t>част: ВиК</t>
  </si>
  <si>
    <t>Прахов поражогасител , клас на прах АВС, 6 кг</t>
  </si>
  <si>
    <t>Прахов поражогасител , клас на прах АВС, 12 кг</t>
  </si>
  <si>
    <t>Пожарогасител с въглероден диоксид, 5 кг</t>
  </si>
  <si>
    <t>Стоманобетонова стъпка за климатична машина над pvc мембрана и каменна вата</t>
  </si>
  <si>
    <t>Пожарогасител на водна основа с вместимост 9l, за пожари клас А</t>
  </si>
  <si>
    <t>ОПОВЕСТИТЕЛНА СИСТЕМА</t>
  </si>
  <si>
    <t>ОПОВЕСТИТЕЛНА СИСТЕМА - доставка на машини и съоръжения</t>
  </si>
  <si>
    <t>Доставка на  Стенен  високоговорител  0.8/1.5/3/6W, 94dB (1 W / 1 m), Ъгъл на излъчване на  1 kHz / 4 kHz: 135° / 60°(H), 160° / 70°(V),  Размер: 250x190x110мм,  EN54-24</t>
  </si>
  <si>
    <t>Доставка на  Рупорен високоговорител  5/10/15/30W, 113dB (1 W / 1 m), Ъгъл на излъчване на  1 kHz / 4 kHz: 115° / 33°(H), 86° / 32°(V), Размер: 285x222x277мм, IP65,  EN54-24</t>
  </si>
  <si>
    <t>Доставка на  Микрофонна станция за спешни повиквания, общо съобщение, EN54-16</t>
  </si>
  <si>
    <t>Доставка на  Настолна микрофонна станция, 6 програмируеми бутона, 1 бутон за All-Call, PTT и LOCK функции</t>
  </si>
  <si>
    <t>Доставка на  Интегрирана Оповестителна Система 500W (250W работни и 250W резервни) - 4 зони с по два изхода  (A + B),  Микрофон за спешни повиквания, 7 конфигурируеми, 1 аудио, 1 VOX  вход, 3 конфигурируеми изхода, Свързване на до 6 ИОС в обща система, Връзка с до 16 настолни микрофонни станции и до 4 за спешни повиквания, Аварийно захранване 20А за работа с батерии (12V/40Ah),  Размер: 430x620x240 мм, 19,3 кг, Възможност за монтаж на стена или 19" рак, EN54-16 &amp; EN54-4</t>
  </si>
  <si>
    <t>Доставка на  Батерия 12V, 40 Ah</t>
  </si>
  <si>
    <t>Доставка на  Реле за изключване на локални аудио системи</t>
  </si>
  <si>
    <t>Доставка на  Кабел  JY(St)Y  2x0.8 mm</t>
  </si>
  <si>
    <t>м.</t>
  </si>
  <si>
    <t>Доставка на  Кабел  JY(St)Y  4х2x0.8 mm</t>
  </si>
  <si>
    <t>Доставка на  Кабелен канал в едно с необходимите консумативи за монтаж</t>
  </si>
  <si>
    <t>ОПОВЕСТИТЕЛНА СИСТЕМА - монтажни работи и привеждане в работно състояние</t>
  </si>
  <si>
    <t>Полагане на  Кабел</t>
  </si>
  <si>
    <t>Полагане на  Кабелен канал</t>
  </si>
  <si>
    <t>Маркиране на  Високоговорителите с етикети</t>
  </si>
  <si>
    <t>Монтаж на  Стенен  високоговорител</t>
  </si>
  <si>
    <t>Монтаж на  Рупорен високоговорител</t>
  </si>
  <si>
    <t>Монтаж на  Реле за изключване на локални аудио системи</t>
  </si>
  <si>
    <t>Подвързване и Програмиране на системата</t>
  </si>
  <si>
    <t>Тестове и 72ч.проби на системата</t>
  </si>
  <si>
    <t>Доставка на  Сервизна и експлоатационна документация</t>
  </si>
  <si>
    <t>Обучение на  Персонал за работа със системата</t>
  </si>
  <si>
    <t>СИСТЕМИ ЗА ОЗВУЧАВАНЕ, ИНСПИЦИЕНТ, МУЛТИМЕДИЯ, КИНО.</t>
  </si>
  <si>
    <t>ОЗВУЧИТЕЛНА СИСТЕМА - доставка на машини и съоръжения</t>
  </si>
  <si>
    <t>Кабелна мрежа и консумативи</t>
  </si>
  <si>
    <t>Доставка и полагане на  Кабел многожилен,  2 х 4 кв.мм</t>
  </si>
  <si>
    <t>Доставка и полагане на  Кабел многожилен,  2 х 0,75 кв.мм</t>
  </si>
  <si>
    <t>Доставка и полагане на  Кабел,  SFTP cat7</t>
  </si>
  <si>
    <t>Доставка и полагане на  Кабел ТЧП,  2 х 0,5 кв.мм</t>
  </si>
  <si>
    <t>Доставка и полагане  на  Гофрирана  тръба  с крепежни елементи за монтаж</t>
  </si>
  <si>
    <t>Оборудване</t>
  </si>
  <si>
    <t>Доставка на  Озвучително тяло тип Variable Dispersion Array Speaker, съдържащо  8 броя НЧ: 130 мм и  4  броя ВЧ: 1", разделени в 4 акустични секции с променяем ъгъл, Wave front control horn, Чувствителност: 100dB, Ъгъл на излъчване: 100° H x  15/30/45/60°V, Честотен диапазон: 70 Hz - 20 kHz, Мощност IEC60268-5: 350 W на  8 Ohm,  Размери: 497х664х274 мм</t>
  </si>
  <si>
    <t>Доставка на  Суббасово озвучително тяло 600W на  8 Ohm, 15", Размери: 505x528x477 мм</t>
  </si>
  <si>
    <t xml:space="preserve">Доставка на Крепежни елементи за провестане на групи озвучителни тела </t>
  </si>
  <si>
    <t>Доставка на  Усилвател на мощност 4x600W / 8 ohm, 4x600W / 100V, TruePower, RMS voltage, RMS current, Peak limiter, Active DampingControl , LiveImpedanc measurement,  S/N ratio - &gt;108dB, DSP с FIR филтри, DANTE</t>
  </si>
  <si>
    <t>Доставка на Двулентово озвучително тяло, 12"+1", Processed Active Reinforcement Monitor 400W + 100W RMS - 130dB SPL, Digital Signal Processor with 4 factory equalization presets,  90° directivity horn</t>
  </si>
  <si>
    <t>Доставка на цифров смесителен пулт 128 input or output channels or busses - each path can be used as a mixing channel, AUX, matrix, subgroup buss or MIX-MINUS buss in any input/output configuration, two REAC, two expansion card slots - Dante, MADI, Waves SoundGrid, 16x16 analogue I/Os; 4x4 AES/EBUs; a 16x16 USB audio interface, control via an iPad - connected or wireless, footswitches - GP I/O, RS-232C and MIDI - enabling the console to see up to 300 inputs and 296 outputs - all at 96kHz</t>
  </si>
  <si>
    <t>Доставка на  Карта за връзка  REAC</t>
  </si>
  <si>
    <t>Доставка на  Карта за връзка  DANTE</t>
  </si>
  <si>
    <t xml:space="preserve">Доставка на  Кейс за смесителен пулт </t>
  </si>
  <si>
    <t>Доставка на  Цифров стейч бокс   24 input x 16 output analog + 8 input x 8 output digital (AES/EBU), Sample Rate: 96.0 kHz, 48 kHz, 44.1 kHz, Signal Processing: 24 bits</t>
  </si>
  <si>
    <t>Доставка на 48 канален рекордер / плеър  48/96kHz, 24-bit, BWF format</t>
  </si>
  <si>
    <t>Доставка на Хард диск за 48 канален рекордер / плеър</t>
  </si>
  <si>
    <t>Доставка на Специализиран кабел 100m Cat5E cable - Ethercon Connectors</t>
  </si>
  <si>
    <t>Доставка на Специализиран кабел 20m Cat5E cable - Ethercon Connectors</t>
  </si>
  <si>
    <t xml:space="preserve">Доставка на пасивен стерео галваничен разделител с редавателно отношение 1:1. TRS балансирани входове, TRS балансирани изходи, метален корпус </t>
  </si>
  <si>
    <t>Доставка на  Инсталационен усилвател, Две изходни зони с независими комутатори и общо усилване, Изходна мощност: 120W, Изходни линии: 100V, 4-16 Оhm, Два линейни стерео AUX входа, Един линеен моно AUX вход, Три микрофонни входа</t>
  </si>
  <si>
    <t>Доставка на  Инсталационен усилвател, Изходна мощност: 120W, Изходни линии: 100V, 4-16 Ohm, Един линеен стерео вход</t>
  </si>
  <si>
    <t>Доставка на Озвучително тяло за повърхностен монтаж 3/6W  на 100V, Вграден четири стъпков атенюатор, Чувствителност: 91dB</t>
  </si>
  <si>
    <t>Доставка на Озвучително тяло за повърхностен монтаж 3/6W  на 100V, Чувствителност: 91dB</t>
  </si>
  <si>
    <t>Доставка на  Двулентово озвучително тяло 3/10/30W на 100V, Честотен диапазон: 80-20,000 Hz, Чувствителност: 90dB, Ъгъл на излъчване: 110° H, 100° V, Стойка за монтаж, IPX4, Размери: 162x250x161 мм</t>
  </si>
  <si>
    <t>Доставка на  Интерком 2-Channel Master Station (19"/1RU), 75W switch mode power supply, volume controlled AUX-input, Mic and Buzzer Mute push buttons, System Link, DC Input</t>
  </si>
  <si>
    <t>Доставка на  Интерком 4-Channel Tabletop Speaker Station, with gooseneck electret microphone</t>
  </si>
  <si>
    <t>Доставка на  Интерком Single Muff light weight Headset with dynamic microphone and XLR-4 connector</t>
  </si>
  <si>
    <t>Доставка на Динамичен суперкардиоиден  микрофон 50-16,000 Hz, 150 ohm, Sensitivity (at 1kHz, open circuit voltage) −51 dBV/Pa (2.8 mV),1 Pascal=94 dB SP</t>
  </si>
  <si>
    <t>Доставка на Динамичен кардиоиден  микрофон 50-15,000 Hz, 300 Ohms, Sensitivity at 1kHz, 54.5 dBV/Pa. (1.85 mV)</t>
  </si>
  <si>
    <t>Доставка на  Кондензаторен микрофон с кардиоидна характеристика, 40-20,000 Hz, 100 ohms, OPEN CIRCUIT SENSITIVITY –48 dB (3.9 mV) re 1V at 1 Pa</t>
  </si>
  <si>
    <t>Доставка на  Кондензаторен вокален/ инструментален микрофон boundary тип. Честотен диапазон: 30 - 20,000 Hz, чувствителност: -34 dB (19.9 mV) re 1V at 1 Pa, импеданс: 200 ohms, максимално входно звуково налягане: 134 dB, 1 kHz at 1% T.H.D., динамичен обхват: 108 dB, 1 kHz at Max SPL, отношение сигнал/ шум: 68 dB, 1 kHz at 1 Pa</t>
  </si>
  <si>
    <t xml:space="preserve">Доставка на  Микрофон , Externally polarized (DC bias) capacitor, POLAR PATTERN Line + gradient, FREQUENCY RESPONSE 20-20,000 Hz, OPEN CIRCUIT SENSITIVITY -29 dB (35.5 mV) re 1V at 1 Pa, IMPEDANCE 50 ohms
SPL: 141 dB SPL, SWITCHES Flat, roll-off; 10 dB pad </t>
  </si>
  <si>
    <t>Доставка на  Безжична приемо-предавателна система. Микрофонен предавател тип "брошка", Clip-on microphone (electret, omni-directional), Frequency response: 25 - 18.000 Hz, 1680 switchable frequencies, 42 MHz range, 20 banks with up to  12 preset frequencies, adjustable Limiter, 5-Band EQ in transmitter, switchable HF power 30 mW,  WSM-Support (Ethernet-Port for Frequency Management), Възможност за компютърно базирано управление на системата.</t>
  </si>
  <si>
    <t xml:space="preserve">Доставка на  Активен антенен сплитер за безжични микрофонни системи </t>
  </si>
  <si>
    <t xml:space="preserve">Доставка на  Захранващ модул за активен антенен сплитер </t>
  </si>
  <si>
    <t>Доставка на  Пасивна антена за активен антенен сплитер</t>
  </si>
  <si>
    <t>Доставка на  Специализиран антенен кабел 5м.</t>
  </si>
  <si>
    <t>Доставка на  Безжична предавателна система тип "handheld". Капсула - димнамичен кардиоид, Sensitivity: 1.5 mV/Pa, SPL: 1 kHz: 150 dB, 1680 switchable frequencies, switchable HF power 10/30 mW,  Възможност за компютърно базирано управление на системата.</t>
  </si>
  <si>
    <t>Доставка на  Безжична предавателна система тип "handheld". Капсула - димнамичен супер кардиоид, Sensitivity: 1.5 mV/Pa, SPL: 1 kHz: 150 dB, 1680 switchable frequencies, switchable HF power 10/30 mW,  Възможност за компютърно базирано управление на системата.</t>
  </si>
  <si>
    <t>Доставка на  Безжична предавателна система тип "handheld". Капсула - кондензаторен супер кардиоид, Sensitivity: 1.5 mV/Pa, SPL: 1 kHz: 150 dB, 1680 switchable frequencies, switchable HF power 10/30 mW,  Възможност за компютърно базирано управление на системата.</t>
  </si>
  <si>
    <t>Доставка на  Микрофон professional condenser headset microphone, cardioid, 40 - 20 000 Hz, lenght and size adjustable, mini-jack, 150 dB max., 9,2 g</t>
  </si>
  <si>
    <t xml:space="preserve">Доставка на  Кабели, конектори и крепежни аксесоари за аранжиране на микрофонна рак-система </t>
  </si>
  <si>
    <t xml:space="preserve">Доставка на  Рак-кейс за микрофонни приемници </t>
  </si>
  <si>
    <t xml:space="preserve">Доставка на  Преносим компютър с операционна система и звуков интерфейс </t>
  </si>
  <si>
    <t>Доставка на  CD/USB Player, Slot-In CD - Drive, USB Audio Player, USB plays MP3 audio file formats, 3,5 mm Jack Input, Display, symmetric XLR Output, stereo RCA Output, adjustable speed ±15%, Random, Repeat and Power-on-Play, IR Remote, 10-key direct track access buttons, incl. remote control, 1 U</t>
  </si>
  <si>
    <t>Доставка на активни мониторни озвучителни тела - звукооператор -  двулентови 6.5" Woofer (80 W), 1" Tweeter (50 W), 48 Hz - 20 kHz, 107 dB, Intelligent Signal Sensing (ISS)</t>
  </si>
  <si>
    <t>Доставка на  Слушалки - звукооператор - тип професионален монитор, Driver Diameter- 40 mm, 15 - 22,000 Hz, 96 dB, 1,300 mW at 1 kHz</t>
  </si>
  <si>
    <t>Доставка на   1DLP проектор с лазерен излъчвател 7000 ANSI Lumens. WXGA (1280 x 800) нативна резолюция. Формат 16:10. Контраст 10000:1.  Габаритни размери без оприка 498 x 200 x 538 mm (W x H x D). Маса 22.4 kg.</t>
  </si>
  <si>
    <t>Доставка на  Ултра късофокусна оптика за видеопроектор. 0.39:1 (XGA); 0.4:1 (WXGA); 0.38:1 (WUXGA)</t>
  </si>
  <si>
    <r>
      <t xml:space="preserve">Доставка на </t>
    </r>
    <r>
      <rPr>
        <b/>
        <sz val="10"/>
        <color indexed="8"/>
        <rFont val="Calibri Light"/>
        <family val="2"/>
        <charset val="204"/>
      </rPr>
      <t xml:space="preserve"> </t>
    </r>
    <r>
      <rPr>
        <sz val="10"/>
        <color indexed="8"/>
        <rFont val="Calibri Light"/>
        <family val="2"/>
        <charset val="204"/>
      </rPr>
      <t>Моторизиран ролетен екран за таванен монтаж - предна прожекция - безшевен тип. Размер: 500х378 см. В к-кт със жичен и безжичен бодул за правление</t>
    </r>
  </si>
  <si>
    <t>Доставка на  К-кт HDMI-HDBaseT, HDBaseT-HDMI предавател и приемник</t>
  </si>
  <si>
    <t>Доставка на  Стойка за видеопроектор - таванен монтаж</t>
  </si>
  <si>
    <t>Доставка на  Шкаф за  оборудване - испициент</t>
  </si>
  <si>
    <t>Доставка на  Рак за монтаж  оборудване - 24U</t>
  </si>
  <si>
    <t>Доставка на  Бланк панел -  2U</t>
  </si>
  <si>
    <t>Доставка на  Бланк панел -  1U</t>
  </si>
  <si>
    <t>Доставка на  Стойка микрофонна - триподнa</t>
  </si>
  <si>
    <t>Доставка на  Стойка микрофонна за маса</t>
  </si>
  <si>
    <t>Доставка на  Микрофонен кабел с канони - 10 м</t>
  </si>
  <si>
    <t>Доставка на  Микрофонен кабел с канони - 5 м</t>
  </si>
  <si>
    <t>Доставка на  Микрофонен кабел с канони - 0.5 м</t>
  </si>
  <si>
    <t>Доставка на  Кабели, конектори и крепежи за позвързване на системата</t>
  </si>
  <si>
    <t>ОЗВУЧИТЕЛНА  СИСТЕМА - монтажни работи и привеждане в работно състояние</t>
  </si>
  <si>
    <t>Комплексен монтаж, пуск и настройка на озвучителната система</t>
  </si>
  <si>
    <t>за цялото оборудване</t>
  </si>
  <si>
    <t>Обучение на персонал посочен от Възложителя за работа и подръжка на системата</t>
  </si>
  <si>
    <t>за цялата 
завършена система</t>
  </si>
  <si>
    <t>4. ЕФЕКТИВНО ОСВЕТИТЕЛНА ИНСТАЛАЦИЯ</t>
  </si>
  <si>
    <t>СЦЕНИЧНО ОСВЕТЛЕНИЕ - доставка на машини и съоръжения</t>
  </si>
  <si>
    <t>Доставка и полагане на СВТ 3х2,5 кв.мм</t>
  </si>
  <si>
    <t xml:space="preserve">Доставка и полагане на ДМХ кабел </t>
  </si>
  <si>
    <t>Доставка и полагане на Гофрирана метална тръба с ПВЦ изолация с крепежни елементи за монтаж</t>
  </si>
  <si>
    <t>Доставка на Kоманден ефектно-програмен пулт,  Internal capacitive multi-touch screen, Colour picking, mixing &amp; image capture, Filter libraries by Lee Filters, Rosco and Apollo, Mood Boards by Lee Filters, Additive, subtractive and HSV control
4 encoder wheels, Built-in fixture library, 241 playbacks, 2048 freely assignable channels for moving lights, LED and conventionals, User Definable Keys (UDKs), Scratch-resistant rugged dual-skin construction, Quiet, dust free, fanless operation, USB pluggable Wings available</t>
  </si>
  <si>
    <t>Доставка на  Mонитор за ефектно-програмен пулт - 22"</t>
  </si>
  <si>
    <t>Доставка на  Мобилен кейс за ефектно-програмен пулт - 22"</t>
  </si>
  <si>
    <t xml:space="preserve">Доставка на  Сплитер - 2 DMX In / 8 DMX Out, Optoisolated DMX Inputs, Grounded DMX outputs, A/B switch on each DMX output, Fully RDM compatible </t>
  </si>
  <si>
    <t>Доставка на  Прожектор: 
    Light Source: 14 LEDs (quad-color RGBW) 15 W, (985 mA), 50,000 hours life expectancy
    Color Temperature (range): 2,800 to 10,000 K
    Beam Angle: 7° to 29°
    Field Angle: 14° to 44°
    Zoom Angle: 14° to 44°
    Illuminance (14°): 7,180 lux @ 5 m
    Illuminance (44°): 737 lux @ 5 m
    PWM Frequency: 1,200 Hz
    Color Macros: 20 macros
    Dimmer: Electronic
    Shutter/Strobe: Electronic
    Zoom: Motorized
    Strobe Rate: 0 to 20 Hz  
    DMX Channels: 3, 4, 5, 6, 7, 12 or 17
    330 x 284 x 236 mm, 8.6 kg</t>
  </si>
  <si>
    <t>Доставка на  Прожектор: 12 super-bright 6-in-1 LEDs, 10 W each (beam angle: 25°), Controllable via 13, 10, 8, 6 or 3 DMX channels, selectable, Operating modes: DMX, automatic and master/slave, 21 automatic programs and 11 individual programs, Control panel with LCD
    Fanless cooling concept
    Black lacquered aluminium housing
    Dimensions: Ø 230 mm x 140 mm
    Weight: 5.2 kg</t>
  </si>
  <si>
    <t>Доставка на  Прожектор:
    12 super-bright 4-in-1 RGBW LEDs for highest luminous efficiency, 8 W each (beam angle: 25°)
    Controllable via 8, 5, 4 or 1 DMX channels, selectable
    Music-controlled via integrated microphone
    Master/slave mode with automatic run of programs
    Control panel with LED display for addressing and preadjustments
    Processor-controlled colour change
    Long life with low power consumption and low heat generation
    Also suitable as a standing spotlight due to 2 movable mounting brackets
    Supplied with infrared remote control
    Dimensions: 265 x 190 x 130 mm
    Weight: 2.1 kg</t>
  </si>
  <si>
    <t>Доставка на  Прожектор:
    24 super-bright 4-in-1 RGBW LEDs for highest luminous efficiency, 8 W each (beam angle: 45°)
    Controllable via 11, 6, 5, 4 or 3 DMX channels, selectable
    Operating modes: DMX, automatic and master/slave
    Control panel with LED display for addressing and preadjustments, with password protection
    Temperature protection function
    Fanless cooling concept
    Robust, rectangular metal housing with lockable retainer for floodlight, tiltable: 90°
    Dimensions: 430 x 300 x 220 mm
    Weight: 11 kg</t>
  </si>
  <si>
    <t>Доставка на Прожектор - Professional LED follow spot
    High-performance LED, 280 W, warm white
    Beam angle of tube: 26°
    Controllable via 2 or 1 DMX channels, selectable
    CRI: Ra &gt;90
    Extra low noise: 22 dB at a distance of 1 m
    4 shutters, sheet metal
    Slot for the gobo holder
    Control panel with LCD for addressing and preadjustments
    3-pole and 5-pole XLR inputs and outputs
    Dimensions: 76 x 28 x 27 cm
    Weight: 10.2 kg</t>
  </si>
  <si>
    <t>Доставка на Свързващ конектор за следач</t>
  </si>
  <si>
    <t>Доставка на  Насочващ елемент,
Nominal value  beam angle: 50°, black,  Ø 189 mm x 170 mm</t>
  </si>
  <si>
    <t>Доставка на Триподна стойка за 4 прожектора с ДМХ оборудване и захранване</t>
  </si>
  <si>
    <t>Доставка на Елементи за окачване, "C" Clamp (Max. load 50 Kg)</t>
  </si>
  <si>
    <t xml:space="preserve">Доставка на Обезопасителни  стоманени  въжета с карабинки </t>
  </si>
  <si>
    <t>Доставка на Конструкция за прожектори - балкон</t>
  </si>
  <si>
    <t>Доставка на Конструкция за прожектори - страници</t>
  </si>
  <si>
    <t>Доставка на Конструкция за прожектори - гръб</t>
  </si>
  <si>
    <t>СЦЕНИЧНО ОСВЕТЛЕНИЕ - монтажни работи и привеждане в работно състояние</t>
  </si>
  <si>
    <t xml:space="preserve">Комплексен монтаж, пуск и настройка на СЦЕНИЧНО ОСВЕТЛЕНИЕ </t>
  </si>
  <si>
    <t>Електрически силнотокови инсталации и системи – доставка и изпълнение</t>
  </si>
  <si>
    <t>Демонтажни работи</t>
  </si>
  <si>
    <t>Обезопасяване на строителната площадка и освобождаването й от експлоатационна дейност</t>
  </si>
  <si>
    <t>Демонтажни работи - Демонтаж на ел. кабели, лум. осв. тела, аплици и плафониери, ключове и контакти</t>
  </si>
  <si>
    <t>Почистване на демонтирани осветителни тела - аплици и полилеи</t>
  </si>
  <si>
    <t>Дейности по управление на отпадъците</t>
  </si>
  <si>
    <t>Доставка и монтаж на нови ел. табла</t>
  </si>
  <si>
    <t>Преработка на съществуващо главно електромерно табло с демонтаж на съществуваща апаратура, доставка и монтаж на нова еднофазна и трифазна апаратура - 2 броя електромери и съпътстващите ги 2броя автомат. прекъсвачи и 1бр. разединител;  доставка, монтаж и свързване на Главен автоматичен прекъсвач 200А, комбиниран с ДТЗ, Автоматични прекъсвачи-40бр, Товарни прекъсвачи с ДТЗ - 2бр, Импулсни релета 2бр и др.(ТГЛ -  по чертеж )</t>
  </si>
  <si>
    <t xml:space="preserve"> Доставка на метално табло за стенен монтаж, ДТЗ, авт. прекъсвачи (Т2 -  по чертеж ) - етажно табло за втори етаж</t>
  </si>
  <si>
    <t>Доставкана модулно пластмасово табло, едноредово, за открит монтаж, ДТЗ, автомат. прекъсвачи (Т2.1; Т-тк -  по чертеж )</t>
  </si>
  <si>
    <t>Доставка на бойлерно табло (Тб)</t>
  </si>
  <si>
    <t>Монтаж на нови ел. табла</t>
  </si>
  <si>
    <t>Дейности по направа на захранващи кабелни линии за ел. табла (табла - главни, етажни и бойлерни)</t>
  </si>
  <si>
    <t>Доставка и полагане на предпазни гофрирани тръби (диаметрите са външни) Ø 23мм</t>
  </si>
  <si>
    <t>Доставка и полагане на предпазни гофрирани тръби (диаметрите са външни) Ø 29мм</t>
  </si>
  <si>
    <t>Доставка и полагане на предпазни гофрирани тръби (диаметрите са външни)  Ø40мм - за предпазване на кабел във вертикален щтранг, с включена дължина и на резервна празна тръба</t>
  </si>
  <si>
    <t xml:space="preserve">Доставка и полагане на медни кабели, неразпространяващи горенето съгласно IEC 332-3 кат.А, за неподвижно полагане и изграждане на инсталации в обществени обекти, на предварително положени скари или изтеглянето им в положени предпазни тръби </t>
  </si>
  <si>
    <t xml:space="preserve">   - 3х2,5  мм²</t>
  </si>
  <si>
    <t xml:space="preserve">   - 3х6 мм²</t>
  </si>
  <si>
    <t xml:space="preserve">   - 5х6мм²</t>
  </si>
  <si>
    <t>Доставка и монтаж на подходящи осветителни тела</t>
  </si>
  <si>
    <t>Доставка на осветително тяло с вграден датчик за присъствие, за монтаж на таван (плафонера), 2700К° (цветна температура), влагозащитено - IP44, LED екв. на 60W ЛНЖ;</t>
  </si>
  <si>
    <t>Доставка на осветително тяло за монтаж на таван (плафонера), 2700К° (цветна температура), влагозащитено IP44, LED екв. на 60W ЛНЖ;</t>
  </si>
  <si>
    <t>Доставка на осветително тяло за монтаж на таван (плафонера), 2700К° (цветна температура), IP21, LED екв. на 60W ЛНЖ;</t>
  </si>
  <si>
    <t>Доставка на осветително тяло за монтаж на стена (аплик), влагозащитено -2700К° (цветна температура), IP44, LED екв. на 60W ЛНЖ</t>
  </si>
  <si>
    <t>Доставка на осветително тяло за монтаж на стена (аплик), 2700К° (цветна температура), IP21, LED екв. на 60W ЛНЖ</t>
  </si>
  <si>
    <t>Доставка на осветително тяло за монтаж на стена, декоративен аплик - единичен (за коридорите навтори етаж), 2700К° (цветна температура), IP21, LED екв. на 60W ЛНЖ</t>
  </si>
  <si>
    <t>Доставка на осветително тяло за монтаж на таван, LED панел 36W, 3400lm(лумени светлинен поток), 3259К° (цветна температура), 1200x300мм, IP21;</t>
  </si>
  <si>
    <t>Доставка на осветително тяло за висящ монтаж, LED панел 36W с кит-пендел 1m, 3400lm(лумени светлинен поток), 3259К° (цветна температура), 1200x300мм, IP21;</t>
  </si>
  <si>
    <t>Доставка на осветително тяло за вграден монтаж Slotlight LED 65W 4x2200+2x1100lm 3000К° Philips/Osram IP43,алуминиев корпус и PVC разсейвател,дължина на корпуса L-1450mm,ширина W-100mm,височина H-80mm</t>
  </si>
  <si>
    <t xml:space="preserve">Доставка на гъвкава LED лента, 4.8W/1м (60 led/1м), 410lm, 3000K⁰ , IP21 - за монтаж в таванна ниша </t>
  </si>
  <si>
    <t>Доставка на LED захранващ блок 100W</t>
  </si>
  <si>
    <t>Доставка на LED Крушка - 12W, 1055(лумени светлинен поток), екв. на 75W ЛНЖ, E27, Топло Бяла Светлина-2700К° (цветна температура) - за окомплектоване на съществуващи и почистени полилеи и аплици (тройни за залата и двойни за коридорите и стълбищната клетка)</t>
  </si>
  <si>
    <t>Доставка на осветително тяло за монтаж на стена с гъвкаво рамо, светодиодна лампа 3W, 3000K⁰ , IP21и вграден ключ (за техническата кабина и мястото на пом. режисьора на партерния етаж и ), IP20</t>
  </si>
  <si>
    <t>Доставка на LED луна - осветително тяло тип "Луна", LED 22W , 1800lm(лумени светлинен поток), 2700К° (цветна температура), IP21;</t>
  </si>
  <si>
    <t>Доставка на осветително тяло за монтаж в таванна ниша, окомплектовано с LED тръба L=1200мм, 16W, 2700К°, IP44 (за wc- сутерен)</t>
  </si>
  <si>
    <t>Доставка на LED евакуационно осветително тяло, указателна табела за посока или "EXIT", за открит монтаж на стена, таван, окачен таван или със скоба тип „флаг“, степен на защита ≥ IP40. Видимост на знака от разстояние 28 метра, (съответстващо на новия стандарт EN 1838)</t>
  </si>
  <si>
    <t xml:space="preserve">Монтаж на осветителни тела нови и съществуващи-почистени </t>
  </si>
  <si>
    <t>Окомплектоване на почистени съществуващи осветителни тела с LED крушки</t>
  </si>
  <si>
    <t xml:space="preserve">  Доставка и монтаж на  ключ "обикновен" - за скрита инсталация.</t>
  </si>
  <si>
    <t>Доставка и монтаж на ключ "сериен" - за скрита инсталация.</t>
  </si>
  <si>
    <t>Доставка и монтаж на ключ "девиаторен" - за скрита инсталация</t>
  </si>
  <si>
    <t>Доставка и монтаж на ключ "лихт-бутон" - за скрита инсталация</t>
  </si>
  <si>
    <t xml:space="preserve"> Доставка и монтаж на детектор за присъствие, ∠120° - за монтаж на стена;</t>
  </si>
  <si>
    <t>Доставка и монтаж на контакт "Шуко" - единичен за скрит монтаж</t>
  </si>
  <si>
    <t>Доставка и монтаж на контакт "Шуко" - единичен за открит монтаж с капачка</t>
  </si>
  <si>
    <t>Доставка и монтаж на контакт "Шуко" - единичен за монтаж в кабелен канал</t>
  </si>
  <si>
    <t>Доставка и монтаж на контакт "Шуко" -троен за за скрит монтаж</t>
  </si>
  <si>
    <t>Доставка и монтаж на подова кутия с контакти "Шуко" - 2бели+2червени</t>
  </si>
  <si>
    <t>Доставка и монтаж на ПВЦ кабелен канал за монтаж на розетки, контакти, ключове и други модули. Размер 90 х 50 мм.</t>
  </si>
  <si>
    <t>Направа на лампени излази за открита и скрита инсталация с медни кабели и проводници, неразпространяващи горенето - 3х1,5  мм² и в предпазни тръби - до 6м (без доставка и монтаж на ключове)</t>
  </si>
  <si>
    <t>Направа на контактни излази за открита и скрита инсталация с медни кабели и проводници, неразпространяващи горенето -  3х2,5  мм² и в предпазни тръби - до 6м (без доставката и монтаж на контакти)</t>
  </si>
  <si>
    <t>Дейности по направа на захранващи кабелни линии за лампени и контактни излази (от ел. таблата до първа разклонителна кутия)</t>
  </si>
  <si>
    <t>Доставка и полагане на предпазни гофрирани тръби (диаметрите са външни) Ø 16мм</t>
  </si>
  <si>
    <t>Доставка и полагане на предпазни гофрирани тръби (диаметрите са външни)  Ø 23мм</t>
  </si>
  <si>
    <t>Доставка и полагане на предпазни гофрирани тръби (диаметрите са външни) метален шлаух с PVC покритие ф27мм</t>
  </si>
  <si>
    <t>Доставка и полагане на медни кабели и проводници, неразпространяващи горенето съгласно IEC 332-3 кат.А - изтегляне в предпазни тръби и скрито под мазилката   - 3х1,5мм²</t>
  </si>
  <si>
    <t>Доставка и полагане на медни кабели и проводници, неразпространяващи горенето съгласно IEC 332-3 кат.А - изтегляне в предпазни тръби и скрито под мазилката - 3х2,5мм²</t>
  </si>
  <si>
    <t>Доставка и полагане на медни кабели, неразпространяващи горенето -  3х2,5  мм²  за открита и скрита инсталация и в предпазни тръби (за чакащи излази - сешоари ръце в санитарни помещения).</t>
  </si>
  <si>
    <t xml:space="preserve">Дейности по направа на захранващи кабелни линии за ОВК машини и съоръжения </t>
  </si>
  <si>
    <t xml:space="preserve"> Доставка и полагане на предпазни гофрирани тръби (диаметрите са външни)  - Ø29мм</t>
  </si>
  <si>
    <t>Доставка и полагане на предпазни гофрирани тръби (диаметрите са външни)   - Ø 23мм</t>
  </si>
  <si>
    <t>Доставка и полагане на предпазни гофрирани тръби (диаметрите са външни) - метален шлаух с PVC покритие ф26мм</t>
  </si>
  <si>
    <t>Доставка и полагане на предпазни гофрирани тръби (диаметрите са външни)  - метален шлаух с PVC покритие ф50мм</t>
  </si>
  <si>
    <t xml:space="preserve"> Доставка и полагане на медни кабели и проводници, неразпространяващи горенето съгласно IEC 332-3 кат.А - изтегляне в предпазни тръби и скрито под мазилката  - 5х2,5мм²</t>
  </si>
  <si>
    <t xml:space="preserve"> Доставка и полагане на медни кабели и проводници, неразпространяващи горенето съгласно IEC 332-3 кат.А - изтегляне в предпазни тръби и скрито под мазилката  - 3х4мм²</t>
  </si>
  <si>
    <t xml:space="preserve"> Доставка и полагане на медни кабели и проводници, неразпространяващи горенето съгласно IEC 332-3 кат.А - изтегляне в предпазни тръби и скрито под мазилката  - 3х2,5мм²</t>
  </si>
  <si>
    <t>Фасадно осветление</t>
  </si>
  <si>
    <t>Демонтажни работи (съществуващи осветителни тела и кабелни линии)</t>
  </si>
  <si>
    <t>Доставка  на осветителни тела за осветяване на сградите - Прожектор-спот,  LED 2x1W (87 lm),  2700K°, 10°, 220-240V IP55, цвят на корпуса бял или сив</t>
  </si>
  <si>
    <t xml:space="preserve"> Доставка  на осветителни тела за осветяване на сградите  -Декоратовно осветително тяло за монтаж на стена, IP54,цвят на корпуса - сив, комплект с LED лампа 8W/Е27 Osram</t>
  </si>
  <si>
    <t xml:space="preserve"> Монтаж на осветителни тела за осветяване на сградите  - Прожектор-спот,  LED 2x1W (87 lm),  2700K°, 10°, 220-240V IP55, цвят на корпуса бял или сив</t>
  </si>
  <si>
    <t xml:space="preserve"> Монтаж на осветителни тела за осветяване на сградите  -Декоратовно осветително тяло за монтаж на стена, IP54,цвят на корпуса - сив, комплект с LED лампа 8W/Е27 Osram</t>
  </si>
  <si>
    <t>Доставка и монтаж на инсталационни кабели за осветление на фасадите и за чакащи излази, за светещи реклавни пана и надписи   - мед 3х1,5мм²</t>
  </si>
  <si>
    <t>Доставка и монтаж на инсталационни кабели за осветление на фасадите и за чакащи излази, за светещи реклавни пана и надписи  - PVC гофр. тръби Ø 16, негорими</t>
  </si>
  <si>
    <t>Предпускови измервания</t>
  </si>
  <si>
    <t>Измерване на контур "фаза - неутрален проводник"</t>
  </si>
  <si>
    <t>Измерване годността на дефектно-токови защити</t>
  </si>
  <si>
    <t xml:space="preserve">Измерване преходното съпротивление на  заземител </t>
  </si>
  <si>
    <t>Изпитване  на кабел НН с повишено  напрежение</t>
  </si>
  <si>
    <t>Водопровод –строително монтажни работи</t>
  </si>
  <si>
    <t>Доставка и м-ж на тръби РРR Ф20х2.3 PN10 (1/2")</t>
  </si>
  <si>
    <t>Доставка и м-ж на тръби PPR- Ф20х3.4 PN20 (1/2")</t>
  </si>
  <si>
    <t>Доставка и м-ж на тръби РРR Ф25х2.5 PN10 (3/4")</t>
  </si>
  <si>
    <t>Доставка и м-ж на тръби PPR-  Ф25х4.2 PN20 (3/4")</t>
  </si>
  <si>
    <t>Доставка и м-ж на тръби РРR Ф32х3 PN10 (1")</t>
  </si>
  <si>
    <t>Доставка и м-ж на ст.поц.тръби  Ф2" /сухотръбие/</t>
  </si>
  <si>
    <t xml:space="preserve">Ел. бойлер  30л. </t>
  </si>
  <si>
    <t>Ел. бойлер  200л. - вертикален</t>
  </si>
  <si>
    <t>Ел. бойлер  80л. - вертикален</t>
  </si>
  <si>
    <t>Смесителна батерия за тоалетна мивка</t>
  </si>
  <si>
    <t>Смесителна батерия за тоалетна мивка с подвижен душ</t>
  </si>
  <si>
    <t>Промивно казанче</t>
  </si>
  <si>
    <t>СК Ф 20 с изпразнител</t>
  </si>
  <si>
    <t>СК Ф 20 без изпразнител</t>
  </si>
  <si>
    <t>СК Ф 25 с изпразнител</t>
  </si>
  <si>
    <t>СК Ф 25 без изпразнител</t>
  </si>
  <si>
    <t>СК Ф 32 с изпразнител</t>
  </si>
  <si>
    <t xml:space="preserve">Възвратен клапан Ф 20 </t>
  </si>
  <si>
    <t xml:space="preserve">Възвратен клапан Ф25 </t>
  </si>
  <si>
    <t>Топлинна изолция - MIRELON или AEROFLEX  за тръба Ф20</t>
  </si>
  <si>
    <t>Топлинна изолция - MIRELON или AEROFLEX  за тръба Ф25</t>
  </si>
  <si>
    <t>Топлинна изолция - MIRELON или AEROFLEX  за тръба Ф32</t>
  </si>
  <si>
    <t>Топлинна изолция - MIRELON или AEROFLEX  за тръба Ф2"</t>
  </si>
  <si>
    <t xml:space="preserve">СК Ф2" със съединител тип "щорц" в предпазна касета </t>
  </si>
  <si>
    <t>Циркулационна  помпа тип Grundfos UP 25-4-Basic</t>
  </si>
  <si>
    <t>БФК-строително-монтажни работи</t>
  </si>
  <si>
    <t xml:space="preserve">Доставка и монтаж на PVC тръби Ф160 </t>
  </si>
  <si>
    <t>Доставка и монтаж на PVC тръби Ф 110</t>
  </si>
  <si>
    <t>Доставка и монтаж на PVC тръби Ф 75</t>
  </si>
  <si>
    <t>Доставка и монтаж на PVC тръби Ф 50</t>
  </si>
  <si>
    <t>Доставка и монтаж на водосточни тръби Ф80</t>
  </si>
  <si>
    <t xml:space="preserve">Доставка и монтаж на сифон DN 100 с долно оттичане </t>
  </si>
  <si>
    <t xml:space="preserve">Доставка и монтаж на подов сифон DN 50 с воден затвор PRIMUS </t>
  </si>
  <si>
    <t xml:space="preserve">Доставка и монтаж на клозетно седало с горно оттичане </t>
  </si>
  <si>
    <t xml:space="preserve">Доставка и монтаж на тоалетна мивка среден формат </t>
  </si>
  <si>
    <t>Доставка и монтаж на писоар</t>
  </si>
  <si>
    <t>Доставка и монтаж на вентилационна шапка Ф110</t>
  </si>
  <si>
    <t>Доставка и монтаж на противовакуумна клапа Ф110</t>
  </si>
  <si>
    <t>Доставка и монтаж на противовакуумна клапа Ф75</t>
  </si>
  <si>
    <t>Доставка и полагане на топлоизолация каменна вата 10см, дюбелирана към основата</t>
  </si>
  <si>
    <t>част: електро - озвучаване, оповестяване, осветление сцена</t>
  </si>
  <si>
    <t>част: Пожарна безопасност</t>
  </si>
  <si>
    <t>Доставка и монтаж на активен мълниеприемник с време на изпреварване 30µs, на носеща стоманена мачта</t>
  </si>
  <si>
    <t xml:space="preserve">Доставка и монтаж на носеща стоманена мачта с височина H=2м, на носещ прът чрез две изолационни щанги   </t>
  </si>
  <si>
    <t>Доставка и изправяне на проводник сплав AlMgSi 0,5 ф8мм, с PVC изолация</t>
  </si>
  <si>
    <t>Полагане на проводник от сплав AlMgSi 0,5 ф8мм, с PVC изолация</t>
  </si>
  <si>
    <t>Доставка и монтаж на държачи - за покрив</t>
  </si>
  <si>
    <t>Доставка и монтаж на държачи с дюбел - за стена</t>
  </si>
  <si>
    <t>Доставка и монтаж на универсална клема тип проводник / шина - ф8мм / 40мм</t>
  </si>
  <si>
    <t>Доставка и монтаж на универсална клема тип проводник / проводник - ф8мм / ф8мм</t>
  </si>
  <si>
    <t>Доставка и монтаж на контролно - ревизионни кутии с капак</t>
  </si>
  <si>
    <t>Доставка и монтаж на тръбен стоманен заземител ф25мм, с дължина 1,5м.</t>
  </si>
  <si>
    <t>Направа на заземително огнище</t>
  </si>
  <si>
    <t>Измерване на преходно импулсно съпротивление на заземително огнище</t>
  </si>
  <si>
    <t>Доставка и монтаж на пожароизвестителна централа, цифрова, аналогово адресируема; 1 сигналeн контур с възможност за включване на 56 устройства (датчици, сирени и изпълнителни устройства) в контур, двупосочен информационен обмен с датчиците, откриване на: к.с., прекъсване на контура, отстранен от основата детектор; графичен дисплей, меню на български, имена на зони и устройства до 40 символа, часовник, дневен/нощен режим, авто - тест, цифрови изходи, 1  контролируем изход за външни сирени, изход "Повреда", Интерфейси: RS232, LAN и USB, софтуер за програмиране, акумулатори за автономна работа, подзаряд и дайлър.</t>
  </si>
  <si>
    <t>Доставка и монтаж на пожароизвестител димно - оптичен, адресируем, програмируем, покритие до 120м², височина на монтаж до 16м, съотвествие с EN54 – 7.</t>
  </si>
  <si>
    <t>Доставка и монтаж на пожароизвестител комбиниран димно - оптичен и температурен, адресируем, програмируем, покритие до 120м², височина на монтаж до 16м, съотвествие с EN54 – 7.</t>
  </si>
  <si>
    <t>Доставка и монтаж на линеен пожароизвестител (5 – 50)м., широчина на защитаваната зона 15м, настройка на чувствителността, релейни изходи "Пожар" и "Повреда", захранване (12 – 30)V DC.</t>
  </si>
  <si>
    <t>Доставка и монтаж на ръчен пожароизвестител - адресируем.</t>
  </si>
  <si>
    <t>Доставка и монтаж на основа за пожароизвестител.</t>
  </si>
  <si>
    <t>Доставка и монтаж на звуков и светлинен оповестител (сирена + LED), адресируем, програмируем, захранване по сигнален контур, основа - на пожароизвестител.</t>
  </si>
  <si>
    <t>Доставка и монтаж на звуков и светлинен оповестител, външен, конвенционален.</t>
  </si>
  <si>
    <t>Доставка и монтаж на изпълнително устройство - Реле, комутира верига 220VDC/5A.</t>
  </si>
  <si>
    <t>Доставка и монтаж на адресируем входно - изходен модул 4 аналогови входа.</t>
  </si>
  <si>
    <t>Доставка и монтаж на табло захранване 24V DC с автономен източник (акумулатор).</t>
  </si>
  <si>
    <t>Изтегляне на пожароизвестителна линия, с кабел устойчив на огън по IEC 60332 - 3: J-Y(St)Y BMK 1х2x1мм, в тръба</t>
  </si>
  <si>
    <t>Направа на захранваща линия с кабел СВТ 3х1мм2</t>
  </si>
  <si>
    <t>Доставка и полагане на гофрирана тръба ф16мм, в улей.</t>
  </si>
  <si>
    <t>Присъединяване на пожароизвестителен контур.</t>
  </si>
  <si>
    <t>Присъединяване на външни устройства към релейни изходи.</t>
  </si>
  <si>
    <t>Направа на суха разделка на кабел до 2х2,5мм2.</t>
  </si>
  <si>
    <t>Присъединяване на проводник до 2,5мм2 към съоръжение.</t>
  </si>
  <si>
    <t>Направа на канал в мазилка до 2,5х2,5cм с машина.</t>
  </si>
  <si>
    <t>Подмазване, изкърпване на канал в мазилка.</t>
  </si>
  <si>
    <t>Програмиране на адрес за пожароизвестител.</t>
  </si>
  <si>
    <t>Тестване на пожароизвестител по методика.</t>
  </si>
  <si>
    <t>Настройка и тестване на линеен пожароизвестител и отражател.</t>
  </si>
  <si>
    <t>Програмиране на адрес за звуков и светлинен оповестител.</t>
  </si>
  <si>
    <t>Тестване на звуков и светлинен оповестител на външна фасада.</t>
  </si>
  <si>
    <t>Програмиране на адрес за ръчен пожароизвестител - адресируем.</t>
  </si>
  <si>
    <t>Тестване на ръчен пожароизвестител - адресируем.</t>
  </si>
  <si>
    <t>Програмиране на адрес за изпълнително устройство - Реле.</t>
  </si>
  <si>
    <t>Програмиране на адрес за адресируем входно - изходен модул 4 аналогови входа.</t>
  </si>
  <si>
    <t>Тестване на адресируем входно - изходен модул или изпълнително устройство.</t>
  </si>
  <si>
    <t>Тестване на табло захранване 24VDC с автономен източник (акумулатор).</t>
  </si>
  <si>
    <t>Програмиране и тестване на пожароизвестителна централа.</t>
  </si>
  <si>
    <t>Тестове на пожароизвестителен контур.</t>
  </si>
  <si>
    <t>Тестване на външни устройства, управлявани от пожароизвестителната централа.</t>
  </si>
  <si>
    <t>Тестване на работата с оповестителната система.</t>
  </si>
  <si>
    <t>Обучение на персонала.</t>
  </si>
  <si>
    <t>Изготвяне на екзекутивна документация.</t>
  </si>
  <si>
    <t>Провеждане на 72 - часови проби.</t>
  </si>
  <si>
    <t>IV</t>
  </si>
  <si>
    <t>Mълниезашита инсталация</t>
  </si>
  <si>
    <t>Пожароизвестителна инсталация</t>
  </si>
  <si>
    <t>Водопроводно отклонение  – СМР</t>
  </si>
  <si>
    <t>м³</t>
  </si>
  <si>
    <t>Направа на пясъчна подложка под тръби</t>
  </si>
  <si>
    <t>Обратно засипване с отсевки до 30 см над теме тръба – ръчно</t>
  </si>
  <si>
    <t xml:space="preserve">Обратно дозасипване с изкопаните земни почви – ръчно </t>
  </si>
  <si>
    <t>Уплатняване на отсевки до 30см над теме тръба с ръчни трамбовки</t>
  </si>
  <si>
    <t>Уплатняване на отсевки на пластове по 20см с механиз. трамбовки</t>
  </si>
  <si>
    <t xml:space="preserve">Разваляне и възстановяване на асфалтова настилка </t>
  </si>
  <si>
    <t xml:space="preserve">Разваляне и възстановяване на тротоар </t>
  </si>
  <si>
    <t>Доставка и монтаж на ТСК с предпазна oхранителна гарнитура – Ду 50 “push fit”</t>
  </si>
  <si>
    <t>Доставка и полагане на детекторна обозначителна лента</t>
  </si>
  <si>
    <t>ПЕВП  тръби Ф63х3.8</t>
  </si>
  <si>
    <t>ПЕВП  тръби Ф40х2.4</t>
  </si>
  <si>
    <t>ПЕВП  тръби Ф25x1.8</t>
  </si>
  <si>
    <t>Т.Н  90° -ф110х63 РЕ 100 PN10</t>
  </si>
  <si>
    <t xml:space="preserve">Т.Н90° -ф40х25  за ПЕ тръби </t>
  </si>
  <si>
    <t>К.45° -ф40 за ПЕ тръби</t>
  </si>
  <si>
    <t>К.90° -ф25 за ПЕ тръби</t>
  </si>
  <si>
    <t>К.45° -ф25 за ПЕ тръби</t>
  </si>
  <si>
    <t>Затапване на същ.водопроводно откл. Ф3/4“</t>
  </si>
  <si>
    <t>Дезинфекция и хидравлична проба на водопровод</t>
  </si>
  <si>
    <t xml:space="preserve">Направа на водомерна шахта /пом.количествена сметка 1.1./ </t>
  </si>
  <si>
    <t>ПЕВП  тръби Ф50х3</t>
  </si>
  <si>
    <t>К.90° -ф50 за ПЕ тръби</t>
  </si>
  <si>
    <t>Монтаж на водомерен възел в обща водомерна шахта</t>
  </si>
  <si>
    <t>Доставка и монтаж на С.К  PN10 – Ф1 1/2“</t>
  </si>
  <si>
    <t>Доставка и монтаж на С.К с изпр. PN10 – Ф1 1/2“</t>
  </si>
  <si>
    <t>Доставка и монтаж на възвратна клапа Ф1 1/2“</t>
  </si>
  <si>
    <t>Доставка и монтаж на механичен филтър Ф1 1/2“</t>
  </si>
  <si>
    <t>Доставка и монтаж на С.К  PN10 – Ф1 1/4“</t>
  </si>
  <si>
    <t>Доставка и монтаж на възвратна клапа Ф1 1/4“</t>
  </si>
  <si>
    <t>Изкоп с ширина до 1,2м и дълбочина до 2,0м на отвал</t>
  </si>
  <si>
    <t>Обратно засипване с изкопаните земни почви - механизирано</t>
  </si>
  <si>
    <t xml:space="preserve">Разриване на земни почви – механизирано </t>
  </si>
  <si>
    <t>Направа кофраж за стени с дебелина до 20 см</t>
  </si>
  <si>
    <t>м²</t>
  </si>
  <si>
    <t>Направа кофраж за плоча</t>
  </si>
  <si>
    <t xml:space="preserve">Доставка и монтаж на арм.желязо за стените и дъното </t>
  </si>
  <si>
    <t xml:space="preserve">Доставка и монтаж на арм.желязо за плоча </t>
  </si>
  <si>
    <t>Доставка и полагане на бетон марки БМ10 за подложка</t>
  </si>
  <si>
    <t>Доставка и полагане на бетон марки Б 20: В4 за стените и дъното</t>
  </si>
  <si>
    <t>Направа на циментова замазка в два пласта  1:2–1,5см и 1:1–0,5см по вътрешни стени и дъното</t>
  </si>
  <si>
    <t>Доставка и монтаж на чугунен капак Ф600</t>
  </si>
  <si>
    <t>Минизиране на метални повърхности</t>
  </si>
  <si>
    <t>Доставка и монтаж на РVС тръби Ф 110</t>
  </si>
  <si>
    <t>Доставка и монтаж на С.К с изпр. PN10 – Ф1 1/4“</t>
  </si>
  <si>
    <t>Доставка и монтаж на механичен филтър Ф1 1/4“</t>
  </si>
  <si>
    <t>Доставка и монтаж на TН Ф63х40</t>
  </si>
  <si>
    <t>Доставка и монтаж на Н Ф63х50</t>
  </si>
  <si>
    <t xml:space="preserve">Доставка и монтаж на Ко90 Ф40 </t>
  </si>
  <si>
    <t>Направа на бет. опорни блокове под С.К</t>
  </si>
  <si>
    <r>
      <t>м</t>
    </r>
    <r>
      <rPr>
        <vertAlign val="superscript"/>
        <sz val="10"/>
        <rFont val="Calibri Light"/>
        <family val="2"/>
        <charset val="204"/>
        <scheme val="major"/>
      </rPr>
      <t>.</t>
    </r>
  </si>
  <si>
    <r>
      <t>Доставка и монтаж на водомер  c Qmax.h=20m</t>
    </r>
    <r>
      <rPr>
        <vertAlign val="superscript"/>
        <sz val="10"/>
        <rFont val="Calibri Light"/>
        <family val="2"/>
        <charset val="204"/>
        <scheme val="major"/>
      </rPr>
      <t>3</t>
    </r>
    <r>
      <rPr>
        <sz val="10"/>
        <rFont val="Calibri Light"/>
        <family val="2"/>
        <charset val="204"/>
        <scheme val="major"/>
      </rPr>
      <t>/h</t>
    </r>
  </si>
  <si>
    <r>
      <t>Доставка и монтаж на подотчетен водомер  за ресторант c Qmax.h=10m</t>
    </r>
    <r>
      <rPr>
        <vertAlign val="superscript"/>
        <sz val="10"/>
        <rFont val="Calibri Light"/>
        <family val="2"/>
        <charset val="204"/>
        <scheme val="major"/>
      </rPr>
      <t>3</t>
    </r>
    <r>
      <rPr>
        <sz val="10"/>
        <rFont val="Calibri Light"/>
        <family val="2"/>
        <charset val="204"/>
        <scheme val="major"/>
      </rPr>
      <t>/h / монтаж в сградата/</t>
    </r>
  </si>
  <si>
    <r>
      <t>Доставка и монтаж на водомер  c Qmax.h=6,9m</t>
    </r>
    <r>
      <rPr>
        <vertAlign val="superscript"/>
        <sz val="10"/>
        <rFont val="Calibri Light"/>
        <family val="2"/>
        <charset val="204"/>
        <scheme val="major"/>
      </rPr>
      <t>3</t>
    </r>
    <r>
      <rPr>
        <sz val="10"/>
        <rFont val="Calibri Light"/>
        <family val="2"/>
        <charset val="204"/>
        <scheme val="major"/>
      </rPr>
      <t>/h</t>
    </r>
  </si>
  <si>
    <t>Площадков водопровод за захранване на жил.сграда и механа Банско СМР</t>
  </si>
  <si>
    <t>ВОДОМЕРНА ШАХТА СМР</t>
  </si>
  <si>
    <t>V</t>
  </si>
  <si>
    <t>Доставка и монтаж на стъпала от арматурно желязо  Ф 20 и L=100 см</t>
  </si>
  <si>
    <t xml:space="preserve">Изкоп с ширина от 1,2 ÷ 4м и дълбочина до 2,0м  на отвал - механизирано </t>
  </si>
  <si>
    <t xml:space="preserve">Изкоп с ширина от 1,2 ÷ 4м и дълбочина до 2,0м  на отвал -  ръчно </t>
  </si>
  <si>
    <t xml:space="preserve">Изкоп с ширина до 1,2  м  и дълбочина до 2,0м   механизирано на отвал </t>
  </si>
  <si>
    <t xml:space="preserve">Изкоп с ширина до 1,2  м  и дълбочина до 2,0м   ръчно на отвал </t>
  </si>
  <si>
    <t>Доставка и монтаж на стом. фас. части универсално жибо  Dy100 Py1,0</t>
  </si>
  <si>
    <t>Нова единична тухлена зидария в сутерен</t>
  </si>
  <si>
    <t>Нова двойна тухлена зидария при калкан</t>
  </si>
  <si>
    <t>Шпакловки по нови тухлени зидове</t>
  </si>
  <si>
    <t>Извозване на отпадъци</t>
  </si>
  <si>
    <t>Доставка и монтаж на автоматично спускаща се пожарозащитна завеса 
мин.EI30 при гардероб</t>
  </si>
  <si>
    <t>Доставка и монтаж на подемна платформа за инвалиди с парапет</t>
  </si>
  <si>
    <t>Доставка на верижен стълбищен транспортьор за стъпала до 40 градуса към сцена</t>
  </si>
  <si>
    <t>Доставка и монтаж на корнизи и рамки от мдф в цвят при прозорци, врати и таван</t>
  </si>
  <si>
    <t>Доставка и монтаж на преграда 80см височина и 3.6м дължина зад достъпни места зала</t>
  </si>
  <si>
    <t>Доставка и монтаж на обшивка от обемни елементи от мдф , боядисан в цвят, във фоайе</t>
  </si>
  <si>
    <t>Доставка и монтаж на вградени изтривалки при входове</t>
  </si>
  <si>
    <t>Доставка и монтаж на 2 пл. битумна хидроизолационна мембрана при тераси</t>
  </si>
  <si>
    <t>Преместване на климатици и промяна на вентилация на на Заведение  ОВК</t>
  </si>
  <si>
    <t>ДОГРАМИ И ВРАТИ</t>
  </si>
  <si>
    <t>Доставка и монтаж на прегради от HPL при тоалетни</t>
  </si>
  <si>
    <t>Доставка и полагане на торкретбетон с дебелина до 8см
(труд, материали и вкл.рикошет)</t>
  </si>
  <si>
    <t>Обшивка с единичен гипсокартон и конструкция при таван скатен покрив, EI 30</t>
  </si>
  <si>
    <t>Доставка и монтаж на дървени стъпала и дървена конструкция към сцена, обработка с антипирени</t>
  </si>
  <si>
    <t>Доставка и монтаж на PVC настилка клас Bf1</t>
  </si>
  <si>
    <t>Допълнителни за овк механа и водопр. жил.сграда</t>
  </si>
  <si>
    <t xml:space="preserve">ВСИЧКО </t>
  </si>
  <si>
    <t>НЕПРЕДВИДЕНИ 5%</t>
  </si>
  <si>
    <t>УЧАСТНИК:</t>
  </si>
  <si>
    <t>/име, фамилия, 
подпис и печат/</t>
  </si>
  <si>
    <t>КОЛИЧЕСТВЕНО-СТОЙНОСТНА СМЕТКА</t>
  </si>
  <si>
    <t>ПРИЛОЖЕНИЕ № 8.1.</t>
  </si>
  <si>
    <t>eд. м-ка</t>
  </si>
  <si>
    <t>Доставка и монтаж на театрални седалки по спецификация: Текстилна тапицерия и дунапрен (мека вложка) на седалката и облегалката (без полиетилен между тапицерията и меката вложка); дървени облегалки за ръцете, гръб и долната част на седалката. ш. 53см осово; д.45 см; Сертификат за измерване на акуст. параметри (коеф. на звукопоглъщане по спецификация в част акустика с допуск до 15%); за частите от дърво: C-d0, f1; за текстила: клас 1 съгласно БДС EN 13773; за дунапрена: HF-1 съгласно БДС ISO 9772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</si>
</sst>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лв.&quot;_-;\-* #,##0.00\ &quot;лв.&quot;_-;_-* &quot;-&quot;??\ &quot;лв.&quot;_-;_-@_-"/>
    <numFmt numFmtId="164" formatCode="#,##0.00\ &quot;лв.&quot;"/>
    <numFmt numFmtId="165" formatCode="#,##0.00\ _л_в_."/>
  </numFmts>
  <fonts count="57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8"/>
      <color indexed="54"/>
      <name val="Calibri Light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0"/>
      <name val="Helv"/>
    </font>
    <font>
      <sz val="8"/>
      <name val="Arial"/>
      <family val="2"/>
    </font>
    <font>
      <sz val="11"/>
      <color indexed="8"/>
      <name val="Arial"/>
      <family val="2"/>
      <charset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Calibri Light"/>
      <family val="2"/>
      <charset val="204"/>
      <scheme val="major"/>
    </font>
    <font>
      <b/>
      <sz val="10"/>
      <name val="Calibri Light"/>
      <family val="2"/>
      <charset val="204"/>
      <scheme val="major"/>
    </font>
    <font>
      <b/>
      <i/>
      <sz val="10"/>
      <name val="Calibri Light"/>
      <family val="2"/>
      <charset val="204"/>
      <scheme val="major"/>
    </font>
    <font>
      <vertAlign val="superscript"/>
      <sz val="10"/>
      <name val="Calibri Light"/>
      <family val="2"/>
      <charset val="204"/>
      <scheme val="major"/>
    </font>
    <font>
      <sz val="10"/>
      <color rgb="FFFF0000"/>
      <name val="Calibri Light"/>
      <family val="2"/>
      <charset val="204"/>
      <scheme val="major"/>
    </font>
    <font>
      <i/>
      <sz val="10"/>
      <name val="Calibri Light"/>
      <family val="2"/>
      <charset val="204"/>
      <scheme val="major"/>
    </font>
    <font>
      <sz val="10"/>
      <color theme="1"/>
      <name val="Calibri Light"/>
      <family val="2"/>
      <charset val="204"/>
      <scheme val="major"/>
    </font>
    <font>
      <b/>
      <sz val="10"/>
      <color indexed="8"/>
      <name val="Calibri Light"/>
      <family val="2"/>
      <charset val="204"/>
      <scheme val="major"/>
    </font>
    <font>
      <sz val="10"/>
      <color rgb="FF000000"/>
      <name val="Calibri Light"/>
      <family val="2"/>
      <charset val="204"/>
      <scheme val="major"/>
    </font>
    <font>
      <b/>
      <i/>
      <sz val="10"/>
      <color rgb="FF000000"/>
      <name val="Calibri Light"/>
      <family val="2"/>
      <charset val="204"/>
      <scheme val="major"/>
    </font>
    <font>
      <sz val="10"/>
      <color rgb="FF00000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8"/>
      <name val="Calibri Light"/>
      <family val="2"/>
      <charset val="204"/>
    </font>
    <font>
      <b/>
      <sz val="10"/>
      <color indexed="8"/>
      <name val="Calibri Light"/>
      <family val="2"/>
      <charset val="204"/>
    </font>
    <font>
      <b/>
      <sz val="9"/>
      <color indexed="8"/>
      <name val="Calibri Light"/>
      <family val="2"/>
      <charset val="204"/>
    </font>
    <font>
      <sz val="9"/>
      <color indexed="8"/>
      <name val="Calibri Light"/>
      <family val="2"/>
      <charset val="204"/>
    </font>
    <font>
      <sz val="9"/>
      <name val="Calibri Light"/>
      <family val="2"/>
      <charset val="204"/>
    </font>
    <font>
      <b/>
      <i/>
      <sz val="10"/>
      <name val="Calibri Light"/>
      <family val="2"/>
      <charset val="204"/>
    </font>
    <font>
      <sz val="10"/>
      <color indexed="10"/>
      <name val="Calibri Light"/>
      <family val="2"/>
      <charset val="204"/>
    </font>
    <font>
      <b/>
      <sz val="10"/>
      <name val="Calibri Light"/>
      <family val="2"/>
      <charset val="204"/>
    </font>
    <font>
      <b/>
      <sz val="8"/>
      <name val="Calibri Light"/>
      <family val="2"/>
      <charset val="204"/>
      <scheme val="major"/>
    </font>
    <font>
      <sz val="8"/>
      <name val="Calibri Light"/>
      <family val="2"/>
      <charset val="204"/>
      <scheme val="major"/>
    </font>
    <font>
      <sz val="8"/>
      <name val="Calibri Light"/>
      <family val="2"/>
      <charset val="204"/>
    </font>
    <font>
      <b/>
      <sz val="9"/>
      <name val="Calibri Light"/>
      <family val="2"/>
      <charset val="204"/>
      <scheme val="major"/>
    </font>
    <font>
      <b/>
      <sz val="10"/>
      <name val="Calibri Light"/>
      <family val="2"/>
      <scheme val="maj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2" borderId="0" applyNumberFormat="0" applyBorder="0" applyAlignment="0" applyProtection="0"/>
    <xf numFmtId="0" fontId="8" fillId="17" borderId="0" applyNumberFormat="0" applyBorder="0" applyAlignment="0" applyProtection="0"/>
    <xf numFmtId="0" fontId="9" fillId="9" borderId="3" applyNumberFormat="0" applyAlignment="0" applyProtection="0"/>
    <xf numFmtId="0" fontId="10" fillId="14" borderId="4" applyNumberFormat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0" fontId="18" fillId="10" borderId="0" applyNumberFormat="0" applyBorder="0" applyAlignment="0" applyProtection="0"/>
    <xf numFmtId="0" fontId="6" fillId="0" borderId="0" applyProtection="0"/>
    <xf numFmtId="0" fontId="6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3" fillId="5" borderId="9" applyNumberFormat="0" applyFont="0" applyAlignment="0" applyProtection="0"/>
    <xf numFmtId="0" fontId="19" fillId="9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4" fillId="0" borderId="0"/>
    <xf numFmtId="4" fontId="25" fillId="0" borderId="1">
      <alignment vertical="top" wrapText="1"/>
    </xf>
    <xf numFmtId="0" fontId="2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NumberFormat="0" applyFont="0" applyFill="0" applyBorder="0" applyAlignment="0" applyProtection="0">
      <alignment vertical="top"/>
    </xf>
    <xf numFmtId="0" fontId="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6" fillId="0" borderId="0"/>
  </cellStyleXfs>
  <cellXfs count="378">
    <xf numFmtId="0" fontId="0" fillId="0" borderId="0" xfId="0"/>
    <xf numFmtId="0" fontId="29" fillId="18" borderId="1" xfId="0" applyFont="1" applyFill="1" applyBorder="1" applyAlignment="1">
      <alignment wrapText="1"/>
    </xf>
    <xf numFmtId="0" fontId="29" fillId="18" borderId="0" xfId="6" applyFont="1" applyFill="1" applyBorder="1"/>
    <xf numFmtId="4" fontId="29" fillId="0" borderId="0" xfId="6" applyNumberFormat="1" applyFont="1" applyBorder="1" applyAlignment="1">
      <alignment horizontal="right"/>
    </xf>
    <xf numFmtId="164" fontId="29" fillId="0" borderId="0" xfId="6" applyNumberFormat="1" applyFont="1" applyBorder="1" applyAlignment="1">
      <alignment horizontal="right"/>
    </xf>
    <xf numFmtId="0" fontId="30" fillId="20" borderId="30" xfId="0" applyFont="1" applyFill="1" applyBorder="1" applyAlignment="1">
      <alignment horizontal="center" vertical="center" wrapText="1"/>
    </xf>
    <xf numFmtId="0" fontId="30" fillId="20" borderId="31" xfId="0" applyFont="1" applyFill="1" applyBorder="1" applyAlignment="1">
      <alignment horizontal="center" vertical="center" wrapText="1"/>
    </xf>
    <xf numFmtId="4" fontId="30" fillId="20" borderId="31" xfId="6" applyNumberFormat="1" applyFont="1" applyFill="1" applyBorder="1" applyAlignment="1">
      <alignment horizontal="center" vertical="center"/>
    </xf>
    <xf numFmtId="164" fontId="30" fillId="20" borderId="32" xfId="6" applyNumberFormat="1" applyFont="1" applyFill="1" applyBorder="1" applyAlignment="1">
      <alignment horizontal="center" vertical="center"/>
    </xf>
    <xf numFmtId="0" fontId="29" fillId="19" borderId="14" xfId="0" applyFont="1" applyFill="1" applyBorder="1" applyAlignment="1">
      <alignment horizontal="center" vertical="center" wrapText="1"/>
    </xf>
    <xf numFmtId="0" fontId="30" fillId="19" borderId="15" xfId="0" applyFont="1" applyFill="1" applyBorder="1" applyAlignment="1">
      <alignment vertical="center" wrapText="1"/>
    </xf>
    <xf numFmtId="0" fontId="29" fillId="19" borderId="15" xfId="0" applyFont="1" applyFill="1" applyBorder="1" applyAlignment="1">
      <alignment horizontal="center" vertical="center" wrapText="1"/>
    </xf>
    <xf numFmtId="4" fontId="29" fillId="19" borderId="15" xfId="6" applyNumberFormat="1" applyFont="1" applyFill="1" applyBorder="1" applyAlignment="1">
      <alignment horizontal="right"/>
    </xf>
    <xf numFmtId="164" fontId="29" fillId="19" borderId="16" xfId="6" applyNumberFormat="1" applyFont="1" applyFill="1" applyBorder="1" applyAlignment="1">
      <alignment horizontal="right"/>
    </xf>
    <xf numFmtId="0" fontId="29" fillId="18" borderId="28" xfId="0" applyNumberFormat="1" applyFont="1" applyFill="1" applyBorder="1" applyAlignment="1">
      <alignment horizontal="center" vertical="center" wrapText="1"/>
    </xf>
    <xf numFmtId="0" fontId="29" fillId="18" borderId="12" xfId="0" applyFont="1" applyFill="1" applyBorder="1" applyAlignment="1">
      <alignment wrapText="1"/>
    </xf>
    <xf numFmtId="0" fontId="29" fillId="18" borderId="12" xfId="0" applyFont="1" applyFill="1" applyBorder="1" applyAlignment="1">
      <alignment horizontal="center" vertical="center" wrapText="1"/>
    </xf>
    <xf numFmtId="4" fontId="29" fillId="0" borderId="12" xfId="6" applyNumberFormat="1" applyFont="1" applyFill="1" applyBorder="1" applyAlignment="1">
      <alignment horizontal="right" vertical="center"/>
    </xf>
    <xf numFmtId="164" fontId="29" fillId="0" borderId="23" xfId="6" applyNumberFormat="1" applyFont="1" applyFill="1" applyBorder="1" applyAlignment="1">
      <alignment horizontal="right" vertical="center"/>
    </xf>
    <xf numFmtId="0" fontId="29" fillId="18" borderId="1" xfId="6" applyFont="1" applyFill="1" applyBorder="1" applyAlignment="1">
      <alignment wrapText="1"/>
    </xf>
    <xf numFmtId="0" fontId="29" fillId="18" borderId="1" xfId="6" applyFont="1" applyFill="1" applyBorder="1" applyAlignment="1">
      <alignment horizontal="center"/>
    </xf>
    <xf numFmtId="0" fontId="29" fillId="18" borderId="1" xfId="6" applyFont="1" applyFill="1" applyBorder="1" applyAlignment="1">
      <alignment horizontal="right" vertical="center"/>
    </xf>
    <xf numFmtId="4" fontId="29" fillId="0" borderId="1" xfId="6" applyNumberFormat="1" applyFont="1" applyBorder="1" applyAlignment="1">
      <alignment horizontal="right" vertical="center"/>
    </xf>
    <xf numFmtId="0" fontId="29" fillId="18" borderId="1" xfId="6" applyFont="1" applyFill="1" applyBorder="1" applyAlignment="1">
      <alignment horizontal="center" vertical="center"/>
    </xf>
    <xf numFmtId="4" fontId="29" fillId="0" borderId="1" xfId="6" applyNumberFormat="1" applyFont="1" applyFill="1" applyBorder="1" applyAlignment="1">
      <alignment horizontal="right" vertical="center"/>
    </xf>
    <xf numFmtId="0" fontId="29" fillId="18" borderId="1" xfId="0" applyFont="1" applyFill="1" applyBorder="1" applyAlignment="1">
      <alignment vertical="center" wrapText="1"/>
    </xf>
    <xf numFmtId="0" fontId="29" fillId="18" borderId="1" xfId="0" applyFont="1" applyFill="1" applyBorder="1" applyAlignment="1">
      <alignment horizontal="center" vertical="center" wrapText="1"/>
    </xf>
    <xf numFmtId="2" fontId="29" fillId="18" borderId="1" xfId="6" applyNumberFormat="1" applyFont="1" applyFill="1" applyBorder="1" applyAlignment="1">
      <alignment horizontal="right"/>
    </xf>
    <xf numFmtId="0" fontId="29" fillId="18" borderId="22" xfId="6" applyFont="1" applyFill="1" applyBorder="1" applyAlignment="1">
      <alignment horizontal="center" vertical="center"/>
    </xf>
    <xf numFmtId="0" fontId="29" fillId="18" borderId="13" xfId="0" applyFont="1" applyFill="1" applyBorder="1" applyAlignment="1">
      <alignment wrapText="1"/>
    </xf>
    <xf numFmtId="4" fontId="29" fillId="0" borderId="13" xfId="6" applyNumberFormat="1" applyFont="1" applyFill="1" applyBorder="1" applyAlignment="1">
      <alignment horizontal="right" vertical="center"/>
    </xf>
    <xf numFmtId="0" fontId="29" fillId="18" borderId="28" xfId="0" applyFont="1" applyFill="1" applyBorder="1" applyAlignment="1">
      <alignment horizontal="center" vertical="center" wrapText="1"/>
    </xf>
    <xf numFmtId="0" fontId="29" fillId="18" borderId="20" xfId="0" applyNumberFormat="1" applyFont="1" applyFill="1" applyBorder="1" applyAlignment="1">
      <alignment horizontal="center" vertical="center" wrapText="1"/>
    </xf>
    <xf numFmtId="164" fontId="29" fillId="0" borderId="21" xfId="6" applyNumberFormat="1" applyFont="1" applyFill="1" applyBorder="1" applyAlignment="1">
      <alignment horizontal="right" vertical="center"/>
    </xf>
    <xf numFmtId="0" fontId="29" fillId="18" borderId="20" xfId="0" applyFont="1" applyFill="1" applyBorder="1" applyAlignment="1">
      <alignment horizontal="center" vertical="center" wrapText="1"/>
    </xf>
    <xf numFmtId="0" fontId="29" fillId="18" borderId="13" xfId="0" applyFont="1" applyFill="1" applyBorder="1" applyAlignment="1">
      <alignment horizontal="center" vertical="center" wrapText="1"/>
    </xf>
    <xf numFmtId="164" fontId="29" fillId="0" borderId="27" xfId="6" applyNumberFormat="1" applyFont="1" applyFill="1" applyBorder="1" applyAlignment="1">
      <alignment horizontal="right" vertical="center"/>
    </xf>
    <xf numFmtId="0" fontId="29" fillId="18" borderId="1" xfId="0" applyFont="1" applyFill="1" applyBorder="1" applyAlignment="1">
      <alignment horizontal="center" wrapText="1"/>
    </xf>
    <xf numFmtId="0" fontId="29" fillId="18" borderId="22" xfId="0" applyFont="1" applyFill="1" applyBorder="1" applyAlignment="1">
      <alignment horizontal="center" vertical="center" wrapText="1"/>
    </xf>
    <xf numFmtId="0" fontId="29" fillId="18" borderId="28" xfId="6" applyFont="1" applyFill="1" applyBorder="1" applyAlignment="1">
      <alignment horizontal="center"/>
    </xf>
    <xf numFmtId="0" fontId="29" fillId="18" borderId="20" xfId="6" applyFont="1" applyFill="1" applyBorder="1" applyAlignment="1">
      <alignment horizontal="center"/>
    </xf>
    <xf numFmtId="0" fontId="29" fillId="18" borderId="1" xfId="0" applyFont="1" applyFill="1" applyBorder="1" applyAlignment="1">
      <alignment vertical="top" wrapText="1"/>
    </xf>
    <xf numFmtId="2" fontId="29" fillId="18" borderId="1" xfId="0" applyNumberFormat="1" applyFont="1" applyFill="1" applyBorder="1" applyAlignment="1">
      <alignment horizontal="right" vertical="center" wrapText="1"/>
    </xf>
    <xf numFmtId="0" fontId="29" fillId="18" borderId="22" xfId="6" applyFont="1" applyFill="1" applyBorder="1" applyAlignment="1">
      <alignment horizontal="center"/>
    </xf>
    <xf numFmtId="0" fontId="29" fillId="18" borderId="13" xfId="0" applyFont="1" applyFill="1" applyBorder="1" applyAlignment="1">
      <alignment vertical="top" wrapText="1"/>
    </xf>
    <xf numFmtId="0" fontId="29" fillId="18" borderId="12" xfId="6" applyFont="1" applyFill="1" applyBorder="1" applyAlignment="1">
      <alignment horizontal="center" vertical="center"/>
    </xf>
    <xf numFmtId="2" fontId="29" fillId="18" borderId="12" xfId="6" applyNumberFormat="1" applyFont="1" applyFill="1" applyBorder="1" applyAlignment="1">
      <alignment horizontal="right"/>
    </xf>
    <xf numFmtId="0" fontId="29" fillId="18" borderId="13" xfId="6" applyFont="1" applyFill="1" applyBorder="1" applyAlignment="1">
      <alignment horizontal="center"/>
    </xf>
    <xf numFmtId="2" fontId="29" fillId="18" borderId="13" xfId="6" applyNumberFormat="1" applyFont="1" applyFill="1" applyBorder="1" applyAlignment="1">
      <alignment horizontal="right"/>
    </xf>
    <xf numFmtId="0" fontId="29" fillId="18" borderId="12" xfId="6" applyFont="1" applyFill="1" applyBorder="1" applyAlignment="1">
      <alignment horizontal="center"/>
    </xf>
    <xf numFmtId="2" fontId="29" fillId="18" borderId="12" xfId="0" applyNumberFormat="1" applyFont="1" applyFill="1" applyBorder="1" applyAlignment="1">
      <alignment horizontal="right" vertical="center" wrapText="1"/>
    </xf>
    <xf numFmtId="2" fontId="29" fillId="18" borderId="13" xfId="0" applyNumberFormat="1" applyFont="1" applyFill="1" applyBorder="1" applyAlignment="1">
      <alignment horizontal="right" vertical="center" wrapText="1"/>
    </xf>
    <xf numFmtId="4" fontId="29" fillId="0" borderId="1" xfId="6" applyNumberFormat="1" applyFont="1" applyFill="1" applyBorder="1" applyAlignment="1">
      <alignment horizontal="right"/>
    </xf>
    <xf numFmtId="0" fontId="29" fillId="18" borderId="0" xfId="6" applyFont="1" applyFill="1" applyBorder="1" applyAlignment="1">
      <alignment wrapText="1"/>
    </xf>
    <xf numFmtId="0" fontId="29" fillId="18" borderId="0" xfId="6" applyFont="1" applyFill="1" applyBorder="1" applyAlignment="1">
      <alignment horizontal="center" vertical="center"/>
    </xf>
    <xf numFmtId="0" fontId="29" fillId="18" borderId="0" xfId="6" applyFont="1" applyFill="1" applyBorder="1" applyAlignment="1">
      <alignment horizontal="right" vertical="center"/>
    </xf>
    <xf numFmtId="0" fontId="29" fillId="18" borderId="0" xfId="6" applyFont="1" applyFill="1" applyBorder="1" applyAlignment="1">
      <alignment horizontal="center"/>
    </xf>
    <xf numFmtId="0" fontId="30" fillId="18" borderId="0" xfId="6" applyFont="1" applyFill="1" applyBorder="1" applyAlignment="1">
      <alignment horizontal="left" vertical="center"/>
    </xf>
    <xf numFmtId="0" fontId="30" fillId="18" borderId="0" xfId="6" applyFont="1" applyFill="1" applyBorder="1" applyAlignment="1">
      <alignment wrapText="1"/>
    </xf>
    <xf numFmtId="0" fontId="30" fillId="19" borderId="31" xfId="0" applyFont="1" applyFill="1" applyBorder="1" applyAlignment="1">
      <alignment vertical="center" wrapText="1"/>
    </xf>
    <xf numFmtId="0" fontId="29" fillId="0" borderId="1" xfId="0" applyFont="1" applyBorder="1"/>
    <xf numFmtId="0" fontId="29" fillId="0" borderId="1" xfId="0" applyFont="1" applyFill="1" applyBorder="1"/>
    <xf numFmtId="0" fontId="29" fillId="0" borderId="1" xfId="0" applyFont="1" applyFill="1" applyBorder="1" applyAlignment="1">
      <alignment horizontal="center"/>
    </xf>
    <xf numFmtId="4" fontId="30" fillId="18" borderId="0" xfId="6" applyNumberFormat="1" applyFont="1" applyFill="1" applyBorder="1" applyAlignment="1">
      <alignment horizontal="right" vertical="center"/>
    </xf>
    <xf numFmtId="4" fontId="30" fillId="20" borderId="31" xfId="0" applyNumberFormat="1" applyFont="1" applyFill="1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right"/>
    </xf>
    <xf numFmtId="4" fontId="29" fillId="0" borderId="1" xfId="0" applyNumberFormat="1" applyFont="1" applyFill="1" applyBorder="1" applyAlignment="1">
      <alignment horizontal="right"/>
    </xf>
    <xf numFmtId="4" fontId="30" fillId="18" borderId="1" xfId="6" applyNumberFormat="1" applyFont="1" applyFill="1" applyBorder="1" applyAlignment="1">
      <alignment horizontal="right" vertical="center"/>
    </xf>
    <xf numFmtId="164" fontId="29" fillId="0" borderId="1" xfId="0" applyNumberFormat="1" applyFont="1" applyBorder="1" applyAlignment="1">
      <alignment horizontal="right"/>
    </xf>
    <xf numFmtId="0" fontId="30" fillId="19" borderId="30" xfId="0" applyFont="1" applyFill="1" applyBorder="1" applyAlignment="1">
      <alignment horizontal="center" vertical="center" wrapText="1"/>
    </xf>
    <xf numFmtId="0" fontId="30" fillId="19" borderId="31" xfId="0" applyFont="1" applyFill="1" applyBorder="1" applyAlignment="1">
      <alignment horizontal="center" vertical="center" wrapText="1"/>
    </xf>
    <xf numFmtId="4" fontId="30" fillId="19" borderId="31" xfId="6" applyNumberFormat="1" applyFont="1" applyFill="1" applyBorder="1" applyAlignment="1">
      <alignment horizontal="right"/>
    </xf>
    <xf numFmtId="164" fontId="30" fillId="19" borderId="32" xfId="6" applyNumberFormat="1" applyFont="1" applyFill="1" applyBorder="1" applyAlignment="1">
      <alignment horizontal="right"/>
    </xf>
    <xf numFmtId="4" fontId="29" fillId="0" borderId="12" xfId="0" applyNumberFormat="1" applyFont="1" applyBorder="1" applyAlignment="1">
      <alignment horizontal="right"/>
    </xf>
    <xf numFmtId="164" fontId="29" fillId="0" borderId="12" xfId="0" applyNumberFormat="1" applyFont="1" applyBorder="1" applyAlignment="1">
      <alignment horizontal="right"/>
    </xf>
    <xf numFmtId="0" fontId="30" fillId="19" borderId="14" xfId="0" applyFont="1" applyFill="1" applyBorder="1" applyAlignment="1">
      <alignment horizontal="center" vertical="center" wrapText="1"/>
    </xf>
    <xf numFmtId="0" fontId="30" fillId="19" borderId="15" xfId="0" applyFont="1" applyFill="1" applyBorder="1" applyAlignment="1">
      <alignment horizontal="center" vertical="center" wrapText="1"/>
    </xf>
    <xf numFmtId="4" fontId="30" fillId="19" borderId="15" xfId="6" applyNumberFormat="1" applyFont="1" applyFill="1" applyBorder="1" applyAlignment="1">
      <alignment horizontal="right"/>
    </xf>
    <xf numFmtId="164" fontId="30" fillId="19" borderId="16" xfId="6" applyNumberFormat="1" applyFont="1" applyFill="1" applyBorder="1" applyAlignment="1">
      <alignment horizontal="right"/>
    </xf>
    <xf numFmtId="0" fontId="29" fillId="18" borderId="12" xfId="0" applyFont="1" applyFill="1" applyBorder="1" applyAlignment="1">
      <alignment horizontal="center"/>
    </xf>
    <xf numFmtId="4" fontId="29" fillId="18" borderId="12" xfId="0" applyNumberFormat="1" applyFont="1" applyFill="1" applyBorder="1" applyAlignment="1">
      <alignment horizontal="right"/>
    </xf>
    <xf numFmtId="0" fontId="29" fillId="18" borderId="1" xfId="0" applyFont="1" applyFill="1" applyBorder="1" applyAlignment="1">
      <alignment horizontal="center"/>
    </xf>
    <xf numFmtId="4" fontId="29" fillId="18" borderId="1" xfId="0" applyNumberFormat="1" applyFont="1" applyFill="1" applyBorder="1" applyAlignment="1">
      <alignment horizontal="right"/>
    </xf>
    <xf numFmtId="0" fontId="31" fillId="18" borderId="1" xfId="0" applyFont="1" applyFill="1" applyBorder="1" applyAlignment="1">
      <alignment horizontal="center"/>
    </xf>
    <xf numFmtId="4" fontId="31" fillId="18" borderId="1" xfId="0" applyNumberFormat="1" applyFont="1" applyFill="1" applyBorder="1" applyAlignment="1">
      <alignment horizontal="right"/>
    </xf>
    <xf numFmtId="0" fontId="31" fillId="18" borderId="1" xfId="0" applyFont="1" applyFill="1" applyBorder="1" applyAlignment="1">
      <alignment wrapText="1"/>
    </xf>
    <xf numFmtId="0" fontId="29" fillId="0" borderId="1" xfId="0" applyFont="1" applyBorder="1" applyAlignment="1">
      <alignment wrapText="1"/>
    </xf>
    <xf numFmtId="0" fontId="29" fillId="0" borderId="1" xfId="0" applyFont="1" applyFill="1" applyBorder="1" applyAlignment="1">
      <alignment wrapText="1"/>
    </xf>
    <xf numFmtId="0" fontId="29" fillId="0" borderId="1" xfId="0" applyFont="1" applyFill="1" applyBorder="1" applyAlignment="1">
      <alignment horizontal="left" wrapText="1"/>
    </xf>
    <xf numFmtId="4" fontId="29" fillId="18" borderId="0" xfId="6" applyNumberFormat="1" applyFont="1" applyFill="1" applyBorder="1" applyAlignment="1">
      <alignment horizontal="right"/>
    </xf>
    <xf numFmtId="0" fontId="29" fillId="18" borderId="20" xfId="0" applyFont="1" applyFill="1" applyBorder="1" applyAlignment="1">
      <alignment horizontal="center"/>
    </xf>
    <xf numFmtId="164" fontId="29" fillId="18" borderId="21" xfId="0" applyNumberFormat="1" applyFont="1" applyFill="1" applyBorder="1" applyAlignment="1">
      <alignment horizontal="right"/>
    </xf>
    <xf numFmtId="0" fontId="31" fillId="18" borderId="20" xfId="0" applyFont="1" applyFill="1" applyBorder="1" applyAlignment="1">
      <alignment horizontal="center"/>
    </xf>
    <xf numFmtId="164" fontId="31" fillId="18" borderId="21" xfId="0" applyNumberFormat="1" applyFont="1" applyFill="1" applyBorder="1" applyAlignment="1">
      <alignment horizontal="right"/>
    </xf>
    <xf numFmtId="0" fontId="29" fillId="0" borderId="20" xfId="0" applyFont="1" applyFill="1" applyBorder="1" applyAlignment="1">
      <alignment horizontal="center"/>
    </xf>
    <xf numFmtId="164" fontId="29" fillId="0" borderId="21" xfId="0" applyNumberFormat="1" applyFont="1" applyBorder="1" applyAlignment="1">
      <alignment horizontal="right"/>
    </xf>
    <xf numFmtId="0" fontId="31" fillId="18" borderId="13" xfId="0" applyFont="1" applyFill="1" applyBorder="1" applyAlignment="1">
      <alignment wrapText="1"/>
    </xf>
    <xf numFmtId="0" fontId="31" fillId="18" borderId="28" xfId="0" applyFont="1" applyFill="1" applyBorder="1" applyAlignment="1">
      <alignment horizontal="center"/>
    </xf>
    <xf numFmtId="0" fontId="31" fillId="18" borderId="12" xfId="0" applyFont="1" applyFill="1" applyBorder="1" applyAlignment="1">
      <alignment wrapText="1"/>
    </xf>
    <xf numFmtId="0" fontId="31" fillId="18" borderId="12" xfId="0" applyFont="1" applyFill="1" applyBorder="1" applyAlignment="1">
      <alignment horizontal="center"/>
    </xf>
    <xf numFmtId="4" fontId="31" fillId="18" borderId="12" xfId="0" applyNumberFormat="1" applyFont="1" applyFill="1" applyBorder="1" applyAlignment="1">
      <alignment horizontal="right"/>
    </xf>
    <xf numFmtId="164" fontId="31" fillId="18" borderId="23" xfId="0" applyNumberFormat="1" applyFont="1" applyFill="1" applyBorder="1" applyAlignment="1">
      <alignment horizontal="right"/>
    </xf>
    <xf numFmtId="4" fontId="30" fillId="19" borderId="15" xfId="0" applyNumberFormat="1" applyFont="1" applyFill="1" applyBorder="1" applyAlignment="1">
      <alignment horizontal="right" vertical="center" wrapText="1"/>
    </xf>
    <xf numFmtId="0" fontId="29" fillId="18" borderId="22" xfId="0" applyFont="1" applyFill="1" applyBorder="1" applyAlignment="1">
      <alignment horizontal="center"/>
    </xf>
    <xf numFmtId="0" fontId="29" fillId="18" borderId="13" xfId="0" applyFont="1" applyFill="1" applyBorder="1" applyAlignment="1">
      <alignment horizontal="center"/>
    </xf>
    <xf numFmtId="4" fontId="29" fillId="18" borderId="13" xfId="0" applyNumberFormat="1" applyFont="1" applyFill="1" applyBorder="1" applyAlignment="1">
      <alignment horizontal="right"/>
    </xf>
    <xf numFmtId="0" fontId="29" fillId="18" borderId="28" xfId="0" applyFont="1" applyFill="1" applyBorder="1" applyAlignment="1">
      <alignment horizontal="center"/>
    </xf>
    <xf numFmtId="164" fontId="29" fillId="18" borderId="23" xfId="0" applyNumberFormat="1" applyFont="1" applyFill="1" applyBorder="1" applyAlignment="1">
      <alignment horizontal="right"/>
    </xf>
    <xf numFmtId="4" fontId="29" fillId="19" borderId="15" xfId="0" applyNumberFormat="1" applyFont="1" applyFill="1" applyBorder="1" applyAlignment="1">
      <alignment horizontal="right" vertical="center" wrapText="1"/>
    </xf>
    <xf numFmtId="4" fontId="30" fillId="19" borderId="3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horizontal="center"/>
    </xf>
    <xf numFmtId="0" fontId="31" fillId="0" borderId="1" xfId="0" applyFont="1" applyBorder="1" applyAlignment="1">
      <alignment horizontal="left" wrapText="1"/>
    </xf>
    <xf numFmtId="0" fontId="29" fillId="0" borderId="1" xfId="0" quotePrefix="1" applyFont="1" applyBorder="1" applyAlignment="1">
      <alignment wrapText="1"/>
    </xf>
    <xf numFmtId="0" fontId="31" fillId="0" borderId="12" xfId="0" applyFont="1" applyBorder="1" applyAlignment="1">
      <alignment horizontal="left" wrapText="1"/>
    </xf>
    <xf numFmtId="0" fontId="29" fillId="0" borderId="12" xfId="0" applyFont="1" applyBorder="1" applyAlignment="1">
      <alignment horizontal="center"/>
    </xf>
    <xf numFmtId="4" fontId="33" fillId="0" borderId="12" xfId="0" applyNumberFormat="1" applyFont="1" applyBorder="1" applyAlignment="1">
      <alignment horizontal="right"/>
    </xf>
    <xf numFmtId="4" fontId="33" fillId="0" borderId="1" xfId="0" applyNumberFormat="1" applyFont="1" applyBorder="1" applyAlignment="1">
      <alignment horizontal="right"/>
    </xf>
    <xf numFmtId="0" fontId="29" fillId="0" borderId="1" xfId="0" applyFont="1" applyBorder="1" applyAlignment="1">
      <alignment horizontal="center" vertical="top"/>
    </xf>
    <xf numFmtId="0" fontId="35" fillId="0" borderId="1" xfId="5" quotePrefix="1" applyNumberFormat="1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29" fillId="0" borderId="1" xfId="0" quotePrefix="1" applyFont="1" applyBorder="1" applyAlignment="1">
      <alignment vertical="top" wrapText="1"/>
    </xf>
    <xf numFmtId="0" fontId="29" fillId="0" borderId="1" xfId="0" applyFont="1" applyFill="1" applyBorder="1" applyAlignment="1">
      <alignment vertical="top" wrapText="1"/>
    </xf>
    <xf numFmtId="0" fontId="29" fillId="0" borderId="13" xfId="0" applyFont="1" applyBorder="1" applyAlignment="1">
      <alignment vertical="top" wrapText="1"/>
    </xf>
    <xf numFmtId="0" fontId="29" fillId="0" borderId="13" xfId="0" applyFont="1" applyBorder="1" applyAlignment="1">
      <alignment horizontal="center"/>
    </xf>
    <xf numFmtId="165" fontId="29" fillId="18" borderId="0" xfId="6" applyNumberFormat="1" applyFont="1" applyFill="1" applyBorder="1"/>
    <xf numFmtId="165" fontId="30" fillId="19" borderId="15" xfId="6" applyNumberFormat="1" applyFont="1" applyFill="1" applyBorder="1" applyAlignment="1">
      <alignment horizontal="right"/>
    </xf>
    <xf numFmtId="165" fontId="30" fillId="20" borderId="31" xfId="6" applyNumberFormat="1" applyFont="1" applyFill="1" applyBorder="1" applyAlignment="1">
      <alignment horizontal="center" vertical="center" wrapText="1"/>
    </xf>
    <xf numFmtId="44" fontId="29" fillId="0" borderId="1" xfId="0" applyNumberFormat="1" applyFont="1" applyBorder="1" applyAlignment="1"/>
    <xf numFmtId="164" fontId="30" fillId="19" borderId="16" xfId="6" applyNumberFormat="1" applyFont="1" applyFill="1" applyBorder="1" applyAlignment="1"/>
    <xf numFmtId="0" fontId="29" fillId="18" borderId="0" xfId="58" applyFont="1" applyFill="1"/>
    <xf numFmtId="4" fontId="30" fillId="18" borderId="0" xfId="58" applyNumberFormat="1" applyFont="1" applyFill="1" applyBorder="1" applyAlignment="1">
      <alignment horizontal="center" vertical="center"/>
    </xf>
    <xf numFmtId="0" fontId="30" fillId="18" borderId="0" xfId="58" applyFont="1" applyFill="1" applyBorder="1" applyAlignment="1">
      <alignment horizontal="left" vertical="center"/>
    </xf>
    <xf numFmtId="0" fontId="30" fillId="18" borderId="0" xfId="58" applyFont="1" applyFill="1" applyBorder="1" applyAlignment="1">
      <alignment wrapText="1"/>
    </xf>
    <xf numFmtId="4" fontId="30" fillId="18" borderId="0" xfId="58" applyNumberFormat="1" applyFont="1" applyFill="1" applyBorder="1" applyAlignment="1">
      <alignment horizontal="right" vertical="center"/>
    </xf>
    <xf numFmtId="4" fontId="30" fillId="20" borderId="31" xfId="58" applyNumberFormat="1" applyFont="1" applyFill="1" applyBorder="1" applyAlignment="1">
      <alignment horizontal="center" vertical="center"/>
    </xf>
    <xf numFmtId="164" fontId="30" fillId="20" borderId="32" xfId="58" applyNumberFormat="1" applyFont="1" applyFill="1" applyBorder="1" applyAlignment="1">
      <alignment horizontal="center" vertical="center"/>
    </xf>
    <xf numFmtId="4" fontId="29" fillId="19" borderId="15" xfId="0" applyNumberFormat="1" applyFont="1" applyFill="1" applyBorder="1" applyAlignment="1">
      <alignment horizontal="center" vertical="center" wrapText="1"/>
    </xf>
    <xf numFmtId="4" fontId="29" fillId="19" borderId="29" xfId="0" applyNumberFormat="1" applyFont="1" applyFill="1" applyBorder="1" applyAlignment="1">
      <alignment horizontal="right" vertical="center" wrapText="1"/>
    </xf>
    <xf numFmtId="4" fontId="29" fillId="19" borderId="15" xfId="58" applyNumberFormat="1" applyFont="1" applyFill="1" applyBorder="1" applyAlignment="1">
      <alignment horizontal="right"/>
    </xf>
    <xf numFmtId="164" fontId="29" fillId="19" borderId="16" xfId="58" applyNumberFormat="1" applyFont="1" applyFill="1" applyBorder="1" applyAlignment="1">
      <alignment horizontal="right"/>
    </xf>
    <xf numFmtId="0" fontId="37" fillId="21" borderId="17" xfId="0" applyFont="1" applyFill="1" applyBorder="1" applyAlignment="1">
      <alignment horizontal="center" vertical="center" wrapText="1"/>
    </xf>
    <xf numFmtId="0" fontId="38" fillId="21" borderId="18" xfId="0" applyFont="1" applyFill="1" applyBorder="1" applyAlignment="1">
      <alignment vertical="center" wrapText="1"/>
    </xf>
    <xf numFmtId="0" fontId="29" fillId="21" borderId="18" xfId="0" applyFont="1" applyFill="1" applyBorder="1" applyAlignment="1">
      <alignment horizontal="center"/>
    </xf>
    <xf numFmtId="4" fontId="37" fillId="21" borderId="18" xfId="0" applyNumberFormat="1" applyFont="1" applyFill="1" applyBorder="1" applyAlignment="1">
      <alignment horizontal="right" vertical="center" wrapText="1"/>
    </xf>
    <xf numFmtId="4" fontId="29" fillId="21" borderId="18" xfId="0" applyNumberFormat="1" applyFont="1" applyFill="1" applyBorder="1" applyAlignment="1">
      <alignment horizontal="right" vertical="center"/>
    </xf>
    <xf numFmtId="164" fontId="29" fillId="21" borderId="19" xfId="0" applyNumberFormat="1" applyFont="1" applyFill="1" applyBorder="1" applyAlignment="1">
      <alignment horizontal="right" vertical="center"/>
    </xf>
    <xf numFmtId="0" fontId="39" fillId="0" borderId="20" xfId="0" applyFont="1" applyBorder="1" applyAlignment="1">
      <alignment horizontal="center" vertical="center" wrapText="1"/>
    </xf>
    <xf numFmtId="0" fontId="39" fillId="22" borderId="1" xfId="0" applyFont="1" applyFill="1" applyBorder="1" applyAlignment="1">
      <alignment vertical="center" wrapText="1"/>
    </xf>
    <xf numFmtId="0" fontId="40" fillId="0" borderId="1" xfId="0" applyFont="1" applyBorder="1" applyAlignment="1">
      <alignment horizontal="center"/>
    </xf>
    <xf numFmtId="4" fontId="39" fillId="0" borderId="1" xfId="0" applyNumberFormat="1" applyFont="1" applyBorder="1" applyAlignment="1">
      <alignment horizontal="right" vertical="center" wrapText="1"/>
    </xf>
    <xf numFmtId="4" fontId="40" fillId="0" borderId="1" xfId="0" applyNumberFormat="1" applyFont="1" applyBorder="1" applyAlignment="1">
      <alignment horizontal="right" vertical="center"/>
    </xf>
    <xf numFmtId="0" fontId="41" fillId="0" borderId="28" xfId="0" quotePrefix="1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vertical="center" wrapText="1"/>
    </xf>
    <xf numFmtId="0" fontId="37" fillId="21" borderId="28" xfId="0" applyFont="1" applyFill="1" applyBorder="1" applyAlignment="1">
      <alignment horizontal="center" vertical="center" wrapText="1"/>
    </xf>
    <xf numFmtId="0" fontId="38" fillId="21" borderId="12" xfId="0" applyFont="1" applyFill="1" applyBorder="1" applyAlignment="1">
      <alignment vertical="center" wrapText="1"/>
    </xf>
    <xf numFmtId="0" fontId="29" fillId="21" borderId="12" xfId="0" applyFont="1" applyFill="1" applyBorder="1" applyAlignment="1">
      <alignment horizontal="center"/>
    </xf>
    <xf numFmtId="4" fontId="37" fillId="21" borderId="12" xfId="0" applyNumberFormat="1" applyFont="1" applyFill="1" applyBorder="1" applyAlignment="1">
      <alignment horizontal="right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0" fillId="0" borderId="13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vertical="center" wrapText="1"/>
    </xf>
    <xf numFmtId="0" fontId="45" fillId="0" borderId="1" xfId="0" applyFont="1" applyBorder="1" applyAlignment="1">
      <alignment horizontal="center" vertical="center"/>
    </xf>
    <xf numFmtId="0" fontId="45" fillId="0" borderId="13" xfId="0" applyFont="1" applyBorder="1" applyAlignment="1">
      <alignment vertical="center" wrapText="1"/>
    </xf>
    <xf numFmtId="0" fontId="41" fillId="0" borderId="34" xfId="0" quotePrefix="1" applyNumberFormat="1" applyFont="1" applyFill="1" applyBorder="1" applyAlignment="1">
      <alignment horizontal="center" vertical="center" wrapText="1"/>
    </xf>
    <xf numFmtId="0" fontId="45" fillId="0" borderId="25" xfId="0" applyFont="1" applyBorder="1" applyAlignment="1">
      <alignment vertical="center" wrapText="1"/>
    </xf>
    <xf numFmtId="0" fontId="29" fillId="18" borderId="0" xfId="58" applyFont="1" applyFill="1" applyBorder="1"/>
    <xf numFmtId="165" fontId="29" fillId="18" borderId="0" xfId="58" applyNumberFormat="1" applyFont="1" applyFill="1" applyBorder="1"/>
    <xf numFmtId="4" fontId="29" fillId="18" borderId="0" xfId="58" applyNumberFormat="1" applyFont="1" applyFill="1" applyBorder="1" applyAlignment="1">
      <alignment horizontal="right"/>
    </xf>
    <xf numFmtId="165" fontId="30" fillId="20" borderId="31" xfId="58" applyNumberFormat="1" applyFont="1" applyFill="1" applyBorder="1" applyAlignment="1">
      <alignment horizontal="center" vertical="center" wrapText="1"/>
    </xf>
    <xf numFmtId="165" fontId="30" fillId="19" borderId="31" xfId="58" applyNumberFormat="1" applyFont="1" applyFill="1" applyBorder="1" applyAlignment="1">
      <alignment horizontal="right"/>
    </xf>
    <xf numFmtId="164" fontId="30" fillId="19" borderId="32" xfId="58" applyNumberFormat="1" applyFont="1" applyFill="1" applyBorder="1" applyAlignment="1">
      <alignment horizontal="right"/>
    </xf>
    <xf numFmtId="0" fontId="40" fillId="0" borderId="17" xfId="0" applyFont="1" applyBorder="1" applyAlignment="1">
      <alignment horizontal="center" vertical="center" wrapText="1"/>
    </xf>
    <xf numFmtId="49" fontId="46" fillId="0" borderId="18" xfId="0" applyNumberFormat="1" applyFont="1" applyBorder="1" applyAlignment="1">
      <alignment horizontal="left" vertical="center" wrapText="1"/>
    </xf>
    <xf numFmtId="0" fontId="40" fillId="0" borderId="18" xfId="0" applyFont="1" applyBorder="1" applyAlignment="1">
      <alignment horizontal="center" vertical="center"/>
    </xf>
    <xf numFmtId="4" fontId="40" fillId="0" borderId="18" xfId="0" applyNumberFormat="1" applyFont="1" applyBorder="1" applyAlignment="1">
      <alignment horizontal="right" vertical="center"/>
    </xf>
    <xf numFmtId="0" fontId="47" fillId="0" borderId="18" xfId="0" applyFont="1" applyBorder="1" applyAlignment="1">
      <alignment horizontal="right"/>
    </xf>
    <xf numFmtId="0" fontId="47" fillId="0" borderId="19" xfId="0" applyFont="1" applyBorder="1" applyAlignment="1">
      <alignment horizontal="right"/>
    </xf>
    <xf numFmtId="0" fontId="29" fillId="0" borderId="20" xfId="0" applyFont="1" applyBorder="1" applyAlignment="1">
      <alignment horizontal="center" vertical="top"/>
    </xf>
    <xf numFmtId="44" fontId="29" fillId="0" borderId="21" xfId="0" applyNumberFormat="1" applyFont="1" applyBorder="1" applyAlignment="1">
      <alignment horizontal="right"/>
    </xf>
    <xf numFmtId="0" fontId="40" fillId="0" borderId="20" xfId="0" applyFont="1" applyBorder="1" applyAlignment="1">
      <alignment horizontal="center" vertical="center" wrapText="1"/>
    </xf>
    <xf numFmtId="49" fontId="46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49" fontId="40" fillId="0" borderId="1" xfId="0" applyNumberFormat="1" applyFont="1" applyBorder="1" applyAlignment="1">
      <alignment horizontal="left" vertical="center" wrapText="1"/>
    </xf>
    <xf numFmtId="49" fontId="48" fillId="0" borderId="1" xfId="0" applyNumberFormat="1" applyFont="1" applyBorder="1" applyAlignment="1">
      <alignment horizontal="left" vertical="center" wrapText="1"/>
    </xf>
    <xf numFmtId="0" fontId="29" fillId="0" borderId="24" xfId="0" applyFont="1" applyBorder="1" applyAlignment="1">
      <alignment horizontal="center" vertical="top"/>
    </xf>
    <xf numFmtId="0" fontId="29" fillId="0" borderId="25" xfId="0" applyFont="1" applyBorder="1" applyAlignment="1">
      <alignment vertical="top" wrapText="1"/>
    </xf>
    <xf numFmtId="0" fontId="29" fillId="0" borderId="25" xfId="0" applyFont="1" applyBorder="1" applyAlignment="1">
      <alignment horizontal="center"/>
    </xf>
    <xf numFmtId="4" fontId="29" fillId="0" borderId="25" xfId="0" applyNumberFormat="1" applyFont="1" applyBorder="1" applyAlignment="1">
      <alignment horizontal="right"/>
    </xf>
    <xf numFmtId="44" fontId="29" fillId="0" borderId="26" xfId="0" applyNumberFormat="1" applyFont="1" applyBorder="1" applyAlignment="1">
      <alignment horizontal="right"/>
    </xf>
    <xf numFmtId="165" fontId="30" fillId="19" borderId="15" xfId="58" applyNumberFormat="1" applyFont="1" applyFill="1" applyBorder="1" applyAlignment="1">
      <alignment horizontal="right"/>
    </xf>
    <xf numFmtId="164" fontId="30" fillId="19" borderId="16" xfId="58" applyNumberFormat="1" applyFont="1" applyFill="1" applyBorder="1" applyAlignment="1">
      <alignment horizontal="right"/>
    </xf>
    <xf numFmtId="0" fontId="40" fillId="0" borderId="1" xfId="0" applyFont="1" applyBorder="1" applyAlignment="1">
      <alignment vertical="top" wrapText="1"/>
    </xf>
    <xf numFmtId="4" fontId="29" fillId="18" borderId="13" xfId="6" applyNumberFormat="1" applyFont="1" applyFill="1" applyBorder="1" applyAlignment="1">
      <alignment horizontal="right" vertical="center"/>
    </xf>
    <xf numFmtId="4" fontId="29" fillId="0" borderId="1" xfId="0" applyNumberFormat="1" applyFont="1" applyBorder="1" applyAlignment="1"/>
    <xf numFmtId="4" fontId="30" fillId="19" borderId="15" xfId="0" applyNumberFormat="1" applyFont="1" applyFill="1" applyBorder="1" applyAlignment="1">
      <alignment vertical="center" wrapText="1"/>
    </xf>
    <xf numFmtId="164" fontId="30" fillId="19" borderId="16" xfId="58" applyNumberFormat="1" applyFont="1" applyFill="1" applyBorder="1" applyAlignment="1"/>
    <xf numFmtId="0" fontId="29" fillId="0" borderId="28" xfId="0" applyFont="1" applyBorder="1" applyAlignment="1">
      <alignment horizontal="center" vertical="top"/>
    </xf>
    <xf numFmtId="0" fontId="29" fillId="0" borderId="12" xfId="0" applyFont="1" applyBorder="1" applyAlignment="1">
      <alignment vertical="top" wrapText="1"/>
    </xf>
    <xf numFmtId="44" fontId="29" fillId="0" borderId="23" xfId="0" applyNumberFormat="1" applyFont="1" applyBorder="1" applyAlignment="1">
      <alignment horizontal="right"/>
    </xf>
    <xf numFmtId="4" fontId="29" fillId="18" borderId="1" xfId="6" applyNumberFormat="1" applyFont="1" applyFill="1" applyBorder="1" applyAlignment="1">
      <alignment horizontal="right" vertical="center"/>
    </xf>
    <xf numFmtId="165" fontId="49" fillId="0" borderId="0" xfId="6" applyNumberFormat="1" applyFont="1" applyBorder="1" applyAlignment="1">
      <alignment horizontal="right"/>
    </xf>
    <xf numFmtId="165" fontId="50" fillId="18" borderId="0" xfId="6" applyNumberFormat="1" applyFont="1" applyFill="1" applyBorder="1" applyAlignment="1">
      <alignment horizontal="right"/>
    </xf>
    <xf numFmtId="165" fontId="29" fillId="18" borderId="0" xfId="6" applyNumberFormat="1" applyFont="1" applyFill="1" applyBorder="1" applyAlignment="1">
      <alignment horizontal="center"/>
    </xf>
    <xf numFmtId="4" fontId="30" fillId="19" borderId="15" xfId="0" applyNumberFormat="1" applyFont="1" applyFill="1" applyBorder="1" applyAlignment="1">
      <alignment horizontal="right" wrapText="1"/>
    </xf>
    <xf numFmtId="0" fontId="30" fillId="0" borderId="0" xfId="0" applyFont="1" applyBorder="1"/>
    <xf numFmtId="0" fontId="29" fillId="18" borderId="0" xfId="6" applyFont="1" applyFill="1" applyBorder="1" applyAlignment="1">
      <alignment horizontal="center" vertical="center" wrapText="1"/>
    </xf>
    <xf numFmtId="0" fontId="31" fillId="18" borderId="0" xfId="6" applyFont="1" applyFill="1" applyBorder="1"/>
    <xf numFmtId="165" fontId="29" fillId="20" borderId="31" xfId="6" applyNumberFormat="1" applyFont="1" applyFill="1" applyBorder="1" applyAlignment="1">
      <alignment horizontal="center" vertical="center" wrapText="1"/>
    </xf>
    <xf numFmtId="165" fontId="29" fillId="19" borderId="15" xfId="6" applyNumberFormat="1" applyFont="1" applyFill="1" applyBorder="1" applyAlignment="1">
      <alignment horizontal="center"/>
    </xf>
    <xf numFmtId="165" fontId="50" fillId="19" borderId="15" xfId="6" applyNumberFormat="1" applyFont="1" applyFill="1" applyBorder="1" applyAlignment="1">
      <alignment horizontal="right"/>
    </xf>
    <xf numFmtId="0" fontId="29" fillId="0" borderId="22" xfId="0" applyFont="1" applyBorder="1" applyAlignment="1">
      <alignment horizontal="center" vertical="top"/>
    </xf>
    <xf numFmtId="44" fontId="29" fillId="0" borderId="21" xfId="0" applyNumberFormat="1" applyFont="1" applyBorder="1" applyAlignment="1"/>
    <xf numFmtId="4" fontId="30" fillId="19" borderId="16" xfId="0" applyNumberFormat="1" applyFont="1" applyFill="1" applyBorder="1" applyAlignment="1">
      <alignment horizontal="right" wrapText="1"/>
    </xf>
    <xf numFmtId="4" fontId="29" fillId="0" borderId="0" xfId="58" applyNumberFormat="1" applyFont="1" applyAlignment="1">
      <alignment horizontal="right"/>
    </xf>
    <xf numFmtId="164" fontId="29" fillId="0" borderId="0" xfId="58" applyNumberFormat="1" applyFont="1" applyAlignment="1">
      <alignment horizontal="right"/>
    </xf>
    <xf numFmtId="164" fontId="41" fillId="2" borderId="21" xfId="0" applyNumberFormat="1" applyFont="1" applyFill="1" applyBorder="1" applyAlignment="1">
      <alignment horizontal="right" vertical="center" wrapText="1"/>
    </xf>
    <xf numFmtId="2" fontId="41" fillId="2" borderId="12" xfId="0" applyNumberFormat="1" applyFont="1" applyFill="1" applyBorder="1" applyAlignment="1">
      <alignment horizontal="right" vertical="center" wrapText="1"/>
    </xf>
    <xf numFmtId="2" fontId="41" fillId="0" borderId="12" xfId="0" applyNumberFormat="1" applyFont="1" applyFill="1" applyBorder="1" applyAlignment="1">
      <alignment horizontal="right" vertical="center" wrapText="1"/>
    </xf>
    <xf numFmtId="4" fontId="29" fillId="21" borderId="12" xfId="0" applyNumberFormat="1" applyFont="1" applyFill="1" applyBorder="1" applyAlignment="1">
      <alignment horizontal="right" vertical="center"/>
    </xf>
    <xf numFmtId="164" fontId="29" fillId="21" borderId="23" xfId="0" applyNumberFormat="1" applyFont="1" applyFill="1" applyBorder="1" applyAlignment="1">
      <alignment horizontal="right" vertical="center"/>
    </xf>
    <xf numFmtId="2" fontId="41" fillId="0" borderId="1" xfId="0" applyNumberFormat="1" applyFont="1" applyFill="1" applyBorder="1" applyAlignment="1">
      <alignment horizontal="right" vertical="center" wrapText="1"/>
    </xf>
    <xf numFmtId="164" fontId="41" fillId="0" borderId="23" xfId="0" applyNumberFormat="1" applyFont="1" applyFill="1" applyBorder="1" applyAlignment="1">
      <alignment horizontal="right" vertical="center" wrapText="1"/>
    </xf>
    <xf numFmtId="4" fontId="29" fillId="19" borderId="15" xfId="58" applyNumberFormat="1" applyFont="1" applyFill="1" applyBorder="1" applyAlignment="1">
      <alignment horizontal="right" vertical="center"/>
    </xf>
    <xf numFmtId="164" fontId="29" fillId="19" borderId="16" xfId="58" applyNumberFormat="1" applyFont="1" applyFill="1" applyBorder="1" applyAlignment="1">
      <alignment horizontal="right" vertical="center"/>
    </xf>
    <xf numFmtId="164" fontId="41" fillId="0" borderId="21" xfId="0" applyNumberFormat="1" applyFont="1" applyFill="1" applyBorder="1" applyAlignment="1">
      <alignment horizontal="right" vertical="center" wrapText="1"/>
    </xf>
    <xf numFmtId="2" fontId="41" fillId="0" borderId="12" xfId="0" applyNumberFormat="1" applyFont="1" applyFill="1" applyBorder="1" applyAlignment="1">
      <alignment vertical="center" wrapText="1"/>
    </xf>
    <xf numFmtId="2" fontId="41" fillId="0" borderId="1" xfId="0" applyNumberFormat="1" applyFont="1" applyFill="1" applyBorder="1" applyAlignment="1">
      <alignment vertical="center" wrapText="1"/>
    </xf>
    <xf numFmtId="2" fontId="40" fillId="0" borderId="1" xfId="0" applyNumberFormat="1" applyFont="1" applyFill="1" applyBorder="1" applyAlignment="1">
      <alignment vertical="center" wrapText="1"/>
    </xf>
    <xf numFmtId="164" fontId="40" fillId="0" borderId="21" xfId="0" applyNumberFormat="1" applyFont="1" applyFill="1" applyBorder="1" applyAlignment="1">
      <alignment vertical="center" wrapText="1"/>
    </xf>
    <xf numFmtId="2" fontId="44" fillId="2" borderId="12" xfId="0" applyNumberFormat="1" applyFont="1" applyFill="1" applyBorder="1" applyAlignment="1">
      <alignment horizontal="right" vertical="center" wrapText="1"/>
    </xf>
    <xf numFmtId="164" fontId="44" fillId="2" borderId="21" xfId="0" applyNumberFormat="1" applyFont="1" applyFill="1" applyBorder="1" applyAlignment="1">
      <alignment horizontal="right" vertical="center" wrapText="1"/>
    </xf>
    <xf numFmtId="2" fontId="45" fillId="0" borderId="1" xfId="0" applyNumberFormat="1" applyFont="1" applyFill="1" applyBorder="1" applyAlignment="1">
      <alignment vertical="center" wrapText="1"/>
    </xf>
    <xf numFmtId="164" fontId="45" fillId="0" borderId="21" xfId="0" applyNumberFormat="1" applyFont="1" applyFill="1" applyBorder="1" applyAlignment="1">
      <alignment vertical="center" wrapText="1"/>
    </xf>
    <xf numFmtId="2" fontId="45" fillId="0" borderId="25" xfId="0" applyNumberFormat="1" applyFont="1" applyFill="1" applyBorder="1" applyAlignment="1">
      <alignment vertical="center" wrapText="1"/>
    </xf>
    <xf numFmtId="164" fontId="45" fillId="0" borderId="26" xfId="0" applyNumberFormat="1" applyFont="1" applyFill="1" applyBorder="1" applyAlignment="1">
      <alignment vertical="center" wrapText="1"/>
    </xf>
    <xf numFmtId="164" fontId="29" fillId="19" borderId="16" xfId="6" applyNumberFormat="1" applyFont="1" applyFill="1" applyBorder="1" applyAlignment="1"/>
    <xf numFmtId="0" fontId="40" fillId="0" borderId="1" xfId="0" applyFont="1" applyFill="1" applyBorder="1" applyAlignment="1">
      <alignment vertical="center" wrapText="1"/>
    </xf>
    <xf numFmtId="0" fontId="40" fillId="0" borderId="1" xfId="0" applyFont="1" applyFill="1" applyBorder="1" applyAlignment="1">
      <alignment horizontal="center" vertical="center" wrapText="1"/>
    </xf>
    <xf numFmtId="2" fontId="40" fillId="0" borderId="2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2" fontId="29" fillId="0" borderId="2" xfId="0" applyNumberFormat="1" applyFont="1" applyFill="1" applyBorder="1" applyAlignment="1">
      <alignment horizontal="center" vertical="center" wrapText="1"/>
    </xf>
    <xf numFmtId="2" fontId="29" fillId="0" borderId="1" xfId="0" applyNumberFormat="1" applyFont="1" applyFill="1" applyBorder="1" applyAlignment="1">
      <alignment horizontal="right" vertical="center" wrapText="1"/>
    </xf>
    <xf numFmtId="2" fontId="29" fillId="0" borderId="12" xfId="0" applyNumberFormat="1" applyFont="1" applyFill="1" applyBorder="1" applyAlignment="1">
      <alignment horizontal="right" vertical="center" wrapText="1"/>
    </xf>
    <xf numFmtId="164" fontId="29" fillId="18" borderId="21" xfId="6" applyNumberFormat="1" applyFont="1" applyFill="1" applyBorder="1" applyAlignment="1">
      <alignment horizontal="right" vertical="center"/>
    </xf>
    <xf numFmtId="0" fontId="29" fillId="0" borderId="1" xfId="58" applyFont="1" applyFill="1" applyBorder="1"/>
    <xf numFmtId="0" fontId="29" fillId="0" borderId="1" xfId="58" applyFont="1" applyFill="1" applyBorder="1" applyAlignment="1">
      <alignment horizontal="center"/>
    </xf>
    <xf numFmtId="0" fontId="29" fillId="23" borderId="20" xfId="0" applyFont="1" applyFill="1" applyBorder="1" applyAlignment="1">
      <alignment horizontal="center" vertical="top"/>
    </xf>
    <xf numFmtId="0" fontId="29" fillId="23" borderId="1" xfId="0" applyFont="1" applyFill="1" applyBorder="1" applyAlignment="1">
      <alignment vertical="top" wrapText="1"/>
    </xf>
    <xf numFmtId="0" fontId="29" fillId="23" borderId="1" xfId="0" applyFont="1" applyFill="1" applyBorder="1" applyAlignment="1">
      <alignment horizontal="center"/>
    </xf>
    <xf numFmtId="4" fontId="29" fillId="23" borderId="1" xfId="0" applyNumberFormat="1" applyFont="1" applyFill="1" applyBorder="1" applyAlignment="1"/>
    <xf numFmtId="4" fontId="29" fillId="23" borderId="1" xfId="6" applyNumberFormat="1" applyFont="1" applyFill="1" applyBorder="1" applyAlignment="1">
      <alignment horizontal="right"/>
    </xf>
    <xf numFmtId="44" fontId="29" fillId="23" borderId="21" xfId="0" applyNumberFormat="1" applyFont="1" applyFill="1" applyBorder="1" applyAlignment="1">
      <alignment horizontal="right"/>
    </xf>
    <xf numFmtId="0" fontId="34" fillId="23" borderId="1" xfId="0" applyFont="1" applyFill="1" applyBorder="1" applyAlignment="1">
      <alignment vertical="top" wrapText="1"/>
    </xf>
    <xf numFmtId="0" fontId="29" fillId="23" borderId="17" xfId="0" applyFont="1" applyFill="1" applyBorder="1" applyAlignment="1">
      <alignment horizontal="center"/>
    </xf>
    <xf numFmtId="0" fontId="29" fillId="23" borderId="18" xfId="0" applyFont="1" applyFill="1" applyBorder="1" applyAlignment="1">
      <alignment wrapText="1"/>
    </xf>
    <xf numFmtId="0" fontId="29" fillId="23" borderId="18" xfId="0" applyFont="1" applyFill="1" applyBorder="1" applyAlignment="1">
      <alignment horizontal="center"/>
    </xf>
    <xf numFmtId="4" fontId="29" fillId="23" borderId="18" xfId="0" applyNumberFormat="1" applyFont="1" applyFill="1" applyBorder="1"/>
    <xf numFmtId="164" fontId="29" fillId="23" borderId="19" xfId="0" applyNumberFormat="1" applyFont="1" applyFill="1" applyBorder="1"/>
    <xf numFmtId="0" fontId="29" fillId="23" borderId="20" xfId="0" applyFont="1" applyFill="1" applyBorder="1" applyAlignment="1">
      <alignment horizontal="center"/>
    </xf>
    <xf numFmtId="0" fontId="29" fillId="23" borderId="1" xfId="0" applyFont="1" applyFill="1" applyBorder="1" applyAlignment="1">
      <alignment wrapText="1"/>
    </xf>
    <xf numFmtId="4" fontId="29" fillId="23" borderId="1" xfId="0" applyNumberFormat="1" applyFont="1" applyFill="1" applyBorder="1"/>
    <xf numFmtId="164" fontId="29" fillId="23" borderId="21" xfId="0" applyNumberFormat="1" applyFont="1" applyFill="1" applyBorder="1"/>
    <xf numFmtId="0" fontId="52" fillId="0" borderId="1" xfId="0" applyFont="1" applyBorder="1" applyAlignment="1">
      <alignment wrapText="1"/>
    </xf>
    <xf numFmtId="0" fontId="29" fillId="0" borderId="1" xfId="6" applyFont="1" applyFill="1" applyBorder="1" applyAlignment="1">
      <alignment horizontal="center" vertical="center"/>
    </xf>
    <xf numFmtId="2" fontId="29" fillId="0" borderId="1" xfId="6" applyNumberFormat="1" applyFont="1" applyFill="1" applyBorder="1" applyAlignment="1">
      <alignment horizontal="right"/>
    </xf>
    <xf numFmtId="0" fontId="29" fillId="0" borderId="12" xfId="0" applyFont="1" applyFill="1" applyBorder="1" applyAlignment="1">
      <alignment vertical="top" wrapText="1"/>
    </xf>
    <xf numFmtId="0" fontId="29" fillId="0" borderId="12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vertical="center" wrapText="1"/>
    </xf>
    <xf numFmtId="0" fontId="30" fillId="18" borderId="1" xfId="6" applyFont="1" applyFill="1" applyBorder="1" applyAlignment="1">
      <alignment horizontal="left" vertical="center"/>
    </xf>
    <xf numFmtId="0" fontId="30" fillId="18" borderId="1" xfId="6" applyFont="1" applyFill="1" applyBorder="1" applyAlignment="1">
      <alignment wrapText="1"/>
    </xf>
    <xf numFmtId="4" fontId="29" fillId="18" borderId="1" xfId="6" applyNumberFormat="1" applyFont="1" applyFill="1" applyBorder="1" applyAlignment="1">
      <alignment horizontal="right"/>
    </xf>
    <xf numFmtId="4" fontId="30" fillId="0" borderId="1" xfId="6" applyNumberFormat="1" applyFont="1" applyBorder="1" applyAlignment="1">
      <alignment horizontal="right"/>
    </xf>
    <xf numFmtId="164" fontId="29" fillId="18" borderId="1" xfId="6" applyNumberFormat="1" applyFont="1" applyFill="1" applyBorder="1" applyAlignment="1">
      <alignment horizontal="right"/>
    </xf>
    <xf numFmtId="4" fontId="29" fillId="0" borderId="1" xfId="6" applyNumberFormat="1" applyFont="1" applyBorder="1" applyAlignment="1">
      <alignment horizontal="right"/>
    </xf>
    <xf numFmtId="164" fontId="29" fillId="0" borderId="1" xfId="6" applyNumberFormat="1" applyFont="1" applyBorder="1" applyAlignment="1">
      <alignment horizontal="right"/>
    </xf>
    <xf numFmtId="0" fontId="53" fillId="18" borderId="0" xfId="6" applyFont="1" applyFill="1" applyBorder="1"/>
    <xf numFmtId="0" fontId="30" fillId="23" borderId="1" xfId="6" applyFont="1" applyFill="1" applyBorder="1" applyAlignment="1">
      <alignment vertical="center"/>
    </xf>
    <xf numFmtId="0" fontId="30" fillId="23" borderId="43" xfId="6" applyFont="1" applyFill="1" applyBorder="1" applyAlignment="1">
      <alignment vertical="center"/>
    </xf>
    <xf numFmtId="0" fontId="30" fillId="23" borderId="33" xfId="6" applyFont="1" applyFill="1" applyBorder="1" applyAlignment="1">
      <alignment vertical="center"/>
    </xf>
    <xf numFmtId="0" fontId="29" fillId="23" borderId="0" xfId="6" applyFont="1" applyFill="1" applyBorder="1"/>
    <xf numFmtId="0" fontId="29" fillId="23" borderId="28" xfId="0" applyFont="1" applyFill="1" applyBorder="1" applyAlignment="1">
      <alignment horizontal="center" vertical="center" wrapText="1"/>
    </xf>
    <xf numFmtId="0" fontId="30" fillId="23" borderId="31" xfId="0" applyFont="1" applyFill="1" applyBorder="1" applyAlignment="1">
      <alignment vertical="center" wrapText="1"/>
    </xf>
    <xf numFmtId="0" fontId="31" fillId="23" borderId="31" xfId="0" applyFont="1" applyFill="1" applyBorder="1" applyAlignment="1">
      <alignment horizontal="center" vertical="center" wrapText="1"/>
    </xf>
    <xf numFmtId="2" fontId="31" fillId="23" borderId="31" xfId="0" applyNumberFormat="1" applyFont="1" applyFill="1" applyBorder="1" applyAlignment="1">
      <alignment horizontal="right" vertical="center" wrapText="1"/>
    </xf>
    <xf numFmtId="4" fontId="31" fillId="23" borderId="31" xfId="6" applyNumberFormat="1" applyFont="1" applyFill="1" applyBorder="1" applyAlignment="1">
      <alignment horizontal="right" vertical="center"/>
    </xf>
    <xf numFmtId="164" fontId="31" fillId="23" borderId="32" xfId="6" applyNumberFormat="1" applyFont="1" applyFill="1" applyBorder="1" applyAlignment="1">
      <alignment horizontal="right" vertical="center"/>
    </xf>
    <xf numFmtId="0" fontId="29" fillId="24" borderId="1" xfId="6" applyFont="1" applyFill="1" applyBorder="1" applyAlignment="1">
      <alignment horizontal="center" vertical="center"/>
    </xf>
    <xf numFmtId="0" fontId="30" fillId="24" borderId="1" xfId="6" applyFont="1" applyFill="1" applyBorder="1" applyAlignment="1">
      <alignment wrapText="1"/>
    </xf>
    <xf numFmtId="0" fontId="29" fillId="24" borderId="1" xfId="6" applyFont="1" applyFill="1" applyBorder="1" applyAlignment="1">
      <alignment horizontal="right" vertical="center"/>
    </xf>
    <xf numFmtId="4" fontId="29" fillId="24" borderId="1" xfId="6" applyNumberFormat="1" applyFont="1" applyFill="1" applyBorder="1" applyAlignment="1">
      <alignment horizontal="right"/>
    </xf>
    <xf numFmtId="164" fontId="29" fillId="24" borderId="1" xfId="6" applyNumberFormat="1" applyFont="1" applyFill="1" applyBorder="1" applyAlignment="1">
      <alignment horizontal="right"/>
    </xf>
    <xf numFmtId="0" fontId="53" fillId="24" borderId="1" xfId="6" applyFont="1" applyFill="1" applyBorder="1" applyAlignment="1">
      <alignment horizontal="center" vertical="center"/>
    </xf>
    <xf numFmtId="0" fontId="53" fillId="24" borderId="1" xfId="6" applyFont="1" applyFill="1" applyBorder="1" applyAlignment="1">
      <alignment wrapText="1"/>
    </xf>
    <xf numFmtId="0" fontId="53" fillId="24" borderId="1" xfId="6" applyFont="1" applyFill="1" applyBorder="1" applyAlignment="1">
      <alignment horizontal="right" vertical="center"/>
    </xf>
    <xf numFmtId="4" fontId="53" fillId="24" borderId="1" xfId="6" applyNumberFormat="1" applyFont="1" applyFill="1" applyBorder="1" applyAlignment="1">
      <alignment horizontal="right"/>
    </xf>
    <xf numFmtId="164" fontId="53" fillId="24" borderId="1" xfId="6" applyNumberFormat="1" applyFont="1" applyFill="1" applyBorder="1" applyAlignment="1">
      <alignment horizontal="right"/>
    </xf>
    <xf numFmtId="0" fontId="29" fillId="18" borderId="1" xfId="6" applyFont="1" applyFill="1" applyBorder="1" applyAlignment="1">
      <alignment vertical="center"/>
    </xf>
    <xf numFmtId="0" fontId="54" fillId="23" borderId="14" xfId="0" applyFont="1" applyFill="1" applyBorder="1" applyAlignment="1">
      <alignment horizontal="center" vertical="center" wrapText="1"/>
    </xf>
    <xf numFmtId="0" fontId="54" fillId="23" borderId="15" xfId="0" applyFont="1" applyFill="1" applyBorder="1" applyAlignment="1">
      <alignment horizontal="center" vertical="center" wrapText="1"/>
    </xf>
    <xf numFmtId="4" fontId="54" fillId="23" borderId="15" xfId="6" applyNumberFormat="1" applyFont="1" applyFill="1" applyBorder="1" applyAlignment="1">
      <alignment horizontal="center" vertical="center"/>
    </xf>
    <xf numFmtId="164" fontId="54" fillId="23" borderId="16" xfId="6" applyNumberFormat="1" applyFont="1" applyFill="1" applyBorder="1" applyAlignment="1">
      <alignment horizontal="center" vertical="center"/>
    </xf>
    <xf numFmtId="0" fontId="29" fillId="24" borderId="30" xfId="0" applyFont="1" applyFill="1" applyBorder="1" applyAlignment="1">
      <alignment horizontal="center" vertical="center" wrapText="1"/>
    </xf>
    <xf numFmtId="0" fontId="30" fillId="24" borderId="31" xfId="0" applyFont="1" applyFill="1" applyBorder="1" applyAlignment="1">
      <alignment vertical="center" wrapText="1"/>
    </xf>
    <xf numFmtId="0" fontId="29" fillId="24" borderId="31" xfId="0" applyFont="1" applyFill="1" applyBorder="1" applyAlignment="1">
      <alignment horizontal="center" vertical="center" wrapText="1"/>
    </xf>
    <xf numFmtId="0" fontId="29" fillId="24" borderId="31" xfId="0" applyFont="1" applyFill="1" applyBorder="1" applyAlignment="1">
      <alignment horizontal="right" vertical="center" wrapText="1"/>
    </xf>
    <xf numFmtId="4" fontId="29" fillId="24" borderId="31" xfId="6" applyNumberFormat="1" applyFont="1" applyFill="1" applyBorder="1" applyAlignment="1">
      <alignment horizontal="right"/>
    </xf>
    <xf numFmtId="164" fontId="29" fillId="24" borderId="32" xfId="6" applyNumberFormat="1" applyFont="1" applyFill="1" applyBorder="1" applyAlignment="1">
      <alignment horizontal="right"/>
    </xf>
    <xf numFmtId="0" fontId="30" fillId="23" borderId="15" xfId="0" applyFont="1" applyFill="1" applyBorder="1" applyAlignment="1">
      <alignment vertical="center" wrapText="1"/>
    </xf>
    <xf numFmtId="164" fontId="29" fillId="23" borderId="16" xfId="6" applyNumberFormat="1" applyFont="1" applyFill="1" applyBorder="1" applyAlignment="1">
      <alignment horizontal="right" vertical="center"/>
    </xf>
    <xf numFmtId="164" fontId="29" fillId="0" borderId="1" xfId="6" applyNumberFormat="1" applyFont="1" applyFill="1" applyBorder="1" applyAlignment="1">
      <alignment horizontal="right" vertical="center"/>
    </xf>
    <xf numFmtId="0" fontId="29" fillId="24" borderId="14" xfId="0" applyFont="1" applyFill="1" applyBorder="1" applyAlignment="1">
      <alignment horizontal="center" vertical="center" wrapText="1"/>
    </xf>
    <xf numFmtId="0" fontId="30" fillId="24" borderId="15" xfId="0" applyFont="1" applyFill="1" applyBorder="1" applyAlignment="1">
      <alignment vertical="center" wrapText="1"/>
    </xf>
    <xf numFmtId="0" fontId="29" fillId="24" borderId="15" xfId="0" applyFont="1" applyFill="1" applyBorder="1" applyAlignment="1">
      <alignment horizontal="center" vertical="center" wrapText="1"/>
    </xf>
    <xf numFmtId="2" fontId="29" fillId="24" borderId="15" xfId="0" applyNumberFormat="1" applyFont="1" applyFill="1" applyBorder="1" applyAlignment="1">
      <alignment horizontal="right" vertical="center" wrapText="1"/>
    </xf>
    <xf numFmtId="4" fontId="29" fillId="24" borderId="15" xfId="6" applyNumberFormat="1" applyFont="1" applyFill="1" applyBorder="1" applyAlignment="1">
      <alignment horizontal="right" vertical="center"/>
    </xf>
    <xf numFmtId="164" fontId="29" fillId="24" borderId="16" xfId="6" applyNumberFormat="1" applyFont="1" applyFill="1" applyBorder="1" applyAlignment="1">
      <alignment horizontal="right" vertical="center"/>
    </xf>
    <xf numFmtId="0" fontId="30" fillId="23" borderId="15" xfId="0" applyFont="1" applyFill="1" applyBorder="1" applyAlignment="1">
      <alignment horizontal="center" vertical="center" wrapText="1"/>
    </xf>
    <xf numFmtId="2" fontId="30" fillId="23" borderId="15" xfId="0" applyNumberFormat="1" applyFont="1" applyFill="1" applyBorder="1" applyAlignment="1">
      <alignment horizontal="right" vertical="center" wrapText="1"/>
    </xf>
    <xf numFmtId="4" fontId="30" fillId="23" borderId="15" xfId="6" applyNumberFormat="1" applyFont="1" applyFill="1" applyBorder="1" applyAlignment="1">
      <alignment horizontal="right" vertical="center"/>
    </xf>
    <xf numFmtId="0" fontId="34" fillId="23" borderId="20" xfId="0" applyNumberFormat="1" applyFont="1" applyFill="1" applyBorder="1" applyAlignment="1">
      <alignment horizontal="center" vertical="center" wrapText="1"/>
    </xf>
    <xf numFmtId="0" fontId="31" fillId="23" borderId="15" xfId="0" applyFont="1" applyFill="1" applyBorder="1" applyAlignment="1">
      <alignment vertical="center" wrapText="1"/>
    </xf>
    <xf numFmtId="0" fontId="31" fillId="23" borderId="15" xfId="0" applyFont="1" applyFill="1" applyBorder="1" applyAlignment="1">
      <alignment horizontal="center" vertical="center" wrapText="1"/>
    </xf>
    <xf numFmtId="2" fontId="31" fillId="23" borderId="15" xfId="0" applyNumberFormat="1" applyFont="1" applyFill="1" applyBorder="1" applyAlignment="1">
      <alignment horizontal="right" vertical="center" wrapText="1"/>
    </xf>
    <xf numFmtId="4" fontId="31" fillId="23" borderId="15" xfId="6" applyNumberFormat="1" applyFont="1" applyFill="1" applyBorder="1" applyAlignment="1">
      <alignment horizontal="right" vertical="center"/>
    </xf>
    <xf numFmtId="164" fontId="34" fillId="23" borderId="16" xfId="6" applyNumberFormat="1" applyFont="1" applyFill="1" applyBorder="1" applyAlignment="1">
      <alignment horizontal="right" vertical="center"/>
    </xf>
    <xf numFmtId="0" fontId="30" fillId="23" borderId="14" xfId="0" applyFont="1" applyFill="1" applyBorder="1" applyAlignment="1">
      <alignment horizontal="center" vertical="center" wrapText="1"/>
    </xf>
    <xf numFmtId="0" fontId="29" fillId="0" borderId="1" xfId="58" applyFont="1" applyFill="1" applyBorder="1" applyAlignment="1">
      <alignment wrapText="1"/>
    </xf>
    <xf numFmtId="0" fontId="30" fillId="23" borderId="0" xfId="6" applyFont="1" applyFill="1" applyBorder="1" applyAlignment="1">
      <alignment horizontal="left" vertical="center"/>
    </xf>
    <xf numFmtId="0" fontId="30" fillId="23" borderId="0" xfId="6" applyFont="1" applyFill="1" applyBorder="1" applyAlignment="1">
      <alignment wrapText="1"/>
    </xf>
    <xf numFmtId="4" fontId="30" fillId="23" borderId="0" xfId="6" applyNumberFormat="1" applyFont="1" applyFill="1" applyBorder="1" applyAlignment="1">
      <alignment horizontal="center"/>
    </xf>
    <xf numFmtId="4" fontId="30" fillId="23" borderId="0" xfId="6" applyNumberFormat="1" applyFont="1" applyFill="1" applyBorder="1" applyAlignment="1">
      <alignment horizontal="right" vertical="center"/>
    </xf>
    <xf numFmtId="4" fontId="29" fillId="23" borderId="0" xfId="6" applyNumberFormat="1" applyFont="1" applyFill="1" applyBorder="1" applyAlignment="1">
      <alignment horizontal="right"/>
    </xf>
    <xf numFmtId="164" fontId="30" fillId="23" borderId="0" xfId="6" applyNumberFormat="1" applyFont="1" applyFill="1" applyBorder="1" applyAlignment="1">
      <alignment horizontal="right"/>
    </xf>
    <xf numFmtId="0" fontId="30" fillId="24" borderId="14" xfId="0" applyFont="1" applyFill="1" applyBorder="1" applyAlignment="1">
      <alignment horizontal="center" vertical="center" wrapText="1"/>
    </xf>
    <xf numFmtId="0" fontId="30" fillId="24" borderId="15" xfId="0" applyFont="1" applyFill="1" applyBorder="1" applyAlignment="1">
      <alignment horizontal="center" vertical="center" wrapText="1"/>
    </xf>
    <xf numFmtId="4" fontId="30" fillId="24" borderId="15" xfId="0" applyNumberFormat="1" applyFont="1" applyFill="1" applyBorder="1" applyAlignment="1">
      <alignment horizontal="right" vertical="center" wrapText="1"/>
    </xf>
    <xf numFmtId="4" fontId="30" fillId="24" borderId="15" xfId="6" applyNumberFormat="1" applyFont="1" applyFill="1" applyBorder="1" applyAlignment="1">
      <alignment horizontal="right"/>
    </xf>
    <xf numFmtId="164" fontId="30" fillId="24" borderId="16" xfId="6" applyNumberFormat="1" applyFont="1" applyFill="1" applyBorder="1" applyAlignment="1">
      <alignment horizontal="right"/>
    </xf>
    <xf numFmtId="0" fontId="55" fillId="24" borderId="1" xfId="6" applyFont="1" applyFill="1" applyBorder="1" applyAlignment="1">
      <alignment horizontal="center" vertical="center"/>
    </xf>
    <xf numFmtId="0" fontId="56" fillId="24" borderId="1" xfId="6" applyFont="1" applyFill="1" applyBorder="1" applyAlignment="1">
      <alignment horizontal="center" vertical="center"/>
    </xf>
    <xf numFmtId="49" fontId="55" fillId="0" borderId="2" xfId="1" applyNumberFormat="1" applyFont="1" applyBorder="1" applyAlignment="1" applyProtection="1">
      <alignment horizontal="left" vertical="center" wrapText="1"/>
      <protection locked="0"/>
    </xf>
    <xf numFmtId="49" fontId="55" fillId="0" borderId="43" xfId="1" applyNumberFormat="1" applyFont="1" applyBorder="1" applyAlignment="1" applyProtection="1">
      <alignment horizontal="left" vertical="center" wrapText="1"/>
      <protection locked="0"/>
    </xf>
    <xf numFmtId="49" fontId="55" fillId="0" borderId="33" xfId="1" applyNumberFormat="1" applyFont="1" applyBorder="1" applyAlignment="1" applyProtection="1">
      <alignment horizontal="left" vertical="center" wrapText="1"/>
      <protection locked="0"/>
    </xf>
    <xf numFmtId="49" fontId="55" fillId="0" borderId="37" xfId="1" applyNumberFormat="1" applyFont="1" applyBorder="1" applyAlignment="1" applyProtection="1">
      <alignment horizontal="left" vertical="center"/>
      <protection locked="0"/>
    </xf>
    <xf numFmtId="49" fontId="55" fillId="0" borderId="38" xfId="1" applyNumberFormat="1" applyFont="1" applyBorder="1" applyAlignment="1" applyProtection="1">
      <alignment horizontal="left" vertical="center"/>
      <protection locked="0"/>
    </xf>
    <xf numFmtId="49" fontId="55" fillId="0" borderId="39" xfId="1" applyNumberFormat="1" applyFont="1" applyBorder="1" applyAlignment="1" applyProtection="1">
      <alignment horizontal="left" vertical="center"/>
      <protection locked="0"/>
    </xf>
    <xf numFmtId="49" fontId="55" fillId="0" borderId="40" xfId="1" applyNumberFormat="1" applyFont="1" applyBorder="1" applyAlignment="1" applyProtection="1">
      <alignment horizontal="left" vertical="center"/>
      <protection locked="0"/>
    </xf>
    <xf numFmtId="49" fontId="55" fillId="0" borderId="41" xfId="1" applyNumberFormat="1" applyFont="1" applyBorder="1" applyAlignment="1" applyProtection="1">
      <alignment horizontal="left" vertical="center"/>
      <protection locked="0"/>
    </xf>
    <xf numFmtId="49" fontId="55" fillId="0" borderId="42" xfId="1" applyNumberFormat="1" applyFont="1" applyBorder="1" applyAlignment="1" applyProtection="1">
      <alignment horizontal="left" vertical="center"/>
      <protection locked="0"/>
    </xf>
    <xf numFmtId="0" fontId="29" fillId="18" borderId="13" xfId="6" applyFont="1" applyFill="1" applyBorder="1" applyAlignment="1">
      <alignment horizontal="center" vertical="center"/>
    </xf>
    <xf numFmtId="0" fontId="29" fillId="18" borderId="12" xfId="6" applyFont="1" applyFill="1" applyBorder="1" applyAlignment="1">
      <alignment horizontal="center" vertical="center"/>
    </xf>
    <xf numFmtId="0" fontId="51" fillId="0" borderId="35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55" fillId="24" borderId="2" xfId="0" applyFont="1" applyFill="1" applyBorder="1" applyAlignment="1">
      <alignment horizontal="center" wrapText="1"/>
    </xf>
    <xf numFmtId="0" fontId="55" fillId="24" borderId="43" xfId="0" applyFont="1" applyFill="1" applyBorder="1" applyAlignment="1">
      <alignment horizontal="center" wrapText="1"/>
    </xf>
    <xf numFmtId="0" fontId="55" fillId="24" borderId="33" xfId="0" applyFont="1" applyFill="1" applyBorder="1" applyAlignment="1">
      <alignment horizont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5" fillId="23" borderId="37" xfId="6" applyFont="1" applyFill="1" applyBorder="1" applyAlignment="1">
      <alignment horizontal="center" vertical="center"/>
    </xf>
    <xf numFmtId="0" fontId="55" fillId="23" borderId="38" xfId="6" applyFont="1" applyFill="1" applyBorder="1" applyAlignment="1">
      <alignment horizontal="center" vertical="center"/>
    </xf>
    <xf numFmtId="0" fontId="55" fillId="23" borderId="39" xfId="6" applyFont="1" applyFill="1" applyBorder="1" applyAlignment="1">
      <alignment horizontal="center" vertical="center"/>
    </xf>
    <xf numFmtId="0" fontId="55" fillId="23" borderId="40" xfId="6" applyFont="1" applyFill="1" applyBorder="1" applyAlignment="1">
      <alignment horizontal="center" vertical="center"/>
    </xf>
    <xf numFmtId="0" fontId="55" fillId="23" borderId="41" xfId="6" applyFont="1" applyFill="1" applyBorder="1" applyAlignment="1">
      <alignment horizontal="center" vertical="center"/>
    </xf>
    <xf numFmtId="0" fontId="55" fillId="23" borderId="42" xfId="6" applyFont="1" applyFill="1" applyBorder="1" applyAlignment="1">
      <alignment horizontal="center" vertical="center"/>
    </xf>
  </cellXfs>
  <cellStyles count="67">
    <cellStyle name="20% - Accent1 2" xfId="7"/>
    <cellStyle name="20% - Accent2 2" xfId="8"/>
    <cellStyle name="20% - Accent3 2" xfId="9"/>
    <cellStyle name="20% - Accent4 2" xfId="10"/>
    <cellStyle name="20% - Accent5 2" xfId="11"/>
    <cellStyle name="20% - Accent6 2" xfId="12"/>
    <cellStyle name="40% - Accent1 2" xfId="13"/>
    <cellStyle name="40% - Accent2 2" xfId="14"/>
    <cellStyle name="40% - Accent3 2" xfId="15"/>
    <cellStyle name="40% - Accent4 2" xfId="16"/>
    <cellStyle name="40% - Accent5 2" xfId="17"/>
    <cellStyle name="40% - Accent6 2" xfId="18"/>
    <cellStyle name="60% - Accent1 2" xfId="19"/>
    <cellStyle name="60% - Accent2 2" xfId="20"/>
    <cellStyle name="60% - Accent3 2" xfId="21"/>
    <cellStyle name="60% - Accent4 2" xfId="22"/>
    <cellStyle name="60% - Accent5 2" xfId="23"/>
    <cellStyle name="60% - Accent6 2" xfId="24"/>
    <cellStyle name="Accent1 2" xfId="25"/>
    <cellStyle name="Accent2 2" xfId="26"/>
    <cellStyle name="Accent3 2" xfId="27"/>
    <cellStyle name="Accent4 2" xfId="28"/>
    <cellStyle name="Accent5 2" xfId="29"/>
    <cellStyle name="Accent6 2" xfId="30"/>
    <cellStyle name="Bad 2" xfId="31"/>
    <cellStyle name="Calculation 2" xfId="32"/>
    <cellStyle name="Check Cell 2" xfId="33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Input 2" xfId="40"/>
    <cellStyle name="Linked Cell 2" xfId="41"/>
    <cellStyle name="N0" xfId="56"/>
    <cellStyle name="Neutral 2" xfId="42"/>
    <cellStyle name="Norm੎੎" xfId="59"/>
    <cellStyle name="Normal" xfId="0" builtinId="0"/>
    <cellStyle name="Normal 2" xfId="1"/>
    <cellStyle name="Normal 2 2" xfId="5"/>
    <cellStyle name="Normal 2 2 2" xfId="44"/>
    <cellStyle name="Normal 2 3" xfId="43"/>
    <cellStyle name="Normal 2 3 2" xfId="63"/>
    <cellStyle name="Normal 3" xfId="6"/>
    <cellStyle name="Normal 3 2" xfId="45"/>
    <cellStyle name="Normal 3 3" xfId="58"/>
    <cellStyle name="Normal 4" xfId="2"/>
    <cellStyle name="Normal 4 2" xfId="3"/>
    <cellStyle name="Normal 4 2 2" xfId="47"/>
    <cellStyle name="Normal 4 3" xfId="46"/>
    <cellStyle name="Normal 4 3 2" xfId="64"/>
    <cellStyle name="Normal 5" xfId="4"/>
    <cellStyle name="Normal 5 2" xfId="48"/>
    <cellStyle name="Normal 5 2 2" xfId="65"/>
    <cellStyle name="Normal 5 3" xfId="61"/>
    <cellStyle name="Normal 6" xfId="62"/>
    <cellStyle name="Normal 7" xfId="54"/>
    <cellStyle name="Normal 8" xfId="66"/>
    <cellStyle name="Note 2" xfId="49"/>
    <cellStyle name="Output 2" xfId="50"/>
    <cellStyle name="Percent [0]_#6 Temps &amp; Contractors_laroux_PLDT" xfId="57"/>
    <cellStyle name="Style 1" xfId="55"/>
    <cellStyle name="Title 2" xfId="51"/>
    <cellStyle name="Total 2" xfId="52"/>
    <cellStyle name="Warning Text 2" xfId="53"/>
    <cellStyle name="Нормален_Лист1" xfId="60"/>
  </cellStyles>
  <dxfs count="0"/>
  <tableStyles count="0" defaultTableStyle="TableStyleMedium2" defaultPivotStyle="PivotStyleLight16"/>
  <colors>
    <mruColors>
      <color rgb="FF29C7FF"/>
      <color rgb="FF28F8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162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12261476" y="2058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162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7818120" y="2123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310402</xdr:rowOff>
    </xdr:from>
    <xdr:ext cx="65" cy="172227"/>
    <xdr:sp macro="" textlink="">
      <xdr:nvSpPr>
        <xdr:cNvPr id="4" name="TextBox 3"/>
        <xdr:cNvSpPr txBox="1"/>
      </xdr:nvSpPr>
      <xdr:spPr>
        <a:xfrm>
          <a:off x="4328160" y="11943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310402</xdr:rowOff>
    </xdr:from>
    <xdr:ext cx="65" cy="172227"/>
    <xdr:sp macro="" textlink="">
      <xdr:nvSpPr>
        <xdr:cNvPr id="6" name="TextBox 5"/>
        <xdr:cNvSpPr txBox="1"/>
      </xdr:nvSpPr>
      <xdr:spPr>
        <a:xfrm>
          <a:off x="4328160" y="119432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159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45148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159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45148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246</xdr:row>
      <xdr:rowOff>310402</xdr:rowOff>
    </xdr:from>
    <xdr:ext cx="65" cy="172227"/>
    <xdr:sp macro="" textlink="">
      <xdr:nvSpPr>
        <xdr:cNvPr id="9" name="TextBox 8"/>
        <xdr:cNvSpPr txBox="1"/>
      </xdr:nvSpPr>
      <xdr:spPr>
        <a:xfrm>
          <a:off x="4400550" y="13581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246</xdr:row>
      <xdr:rowOff>310402</xdr:rowOff>
    </xdr:from>
    <xdr:ext cx="65" cy="172227"/>
    <xdr:sp macro="" textlink="">
      <xdr:nvSpPr>
        <xdr:cNvPr id="10" name="TextBox 9"/>
        <xdr:cNvSpPr txBox="1"/>
      </xdr:nvSpPr>
      <xdr:spPr>
        <a:xfrm>
          <a:off x="4400550" y="13581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355</xdr:row>
      <xdr:rowOff>310402</xdr:rowOff>
    </xdr:from>
    <xdr:ext cx="65" cy="172227"/>
    <xdr:sp macro="" textlink="">
      <xdr:nvSpPr>
        <xdr:cNvPr id="17" name="TextBox 16"/>
        <xdr:cNvSpPr txBox="1"/>
      </xdr:nvSpPr>
      <xdr:spPr>
        <a:xfrm>
          <a:off x="41719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355</xdr:row>
      <xdr:rowOff>310402</xdr:rowOff>
    </xdr:from>
    <xdr:ext cx="65" cy="172227"/>
    <xdr:sp macro="" textlink="">
      <xdr:nvSpPr>
        <xdr:cNvPr id="18" name="TextBox 17"/>
        <xdr:cNvSpPr txBox="1"/>
      </xdr:nvSpPr>
      <xdr:spPr>
        <a:xfrm>
          <a:off x="41719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355</xdr:row>
      <xdr:rowOff>310402</xdr:rowOff>
    </xdr:from>
    <xdr:ext cx="65" cy="172227"/>
    <xdr:sp macro="" textlink="">
      <xdr:nvSpPr>
        <xdr:cNvPr id="19" name="TextBox 18"/>
        <xdr:cNvSpPr txBox="1"/>
      </xdr:nvSpPr>
      <xdr:spPr>
        <a:xfrm>
          <a:off x="41719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355</xdr:row>
      <xdr:rowOff>310402</xdr:rowOff>
    </xdr:from>
    <xdr:ext cx="65" cy="172227"/>
    <xdr:sp macro="" textlink="">
      <xdr:nvSpPr>
        <xdr:cNvPr id="20" name="TextBox 19"/>
        <xdr:cNvSpPr txBox="1"/>
      </xdr:nvSpPr>
      <xdr:spPr>
        <a:xfrm>
          <a:off x="41719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355</xdr:row>
      <xdr:rowOff>310402</xdr:rowOff>
    </xdr:from>
    <xdr:ext cx="65" cy="172227"/>
    <xdr:sp macro="" textlink="">
      <xdr:nvSpPr>
        <xdr:cNvPr id="21" name="TextBox 20"/>
        <xdr:cNvSpPr txBox="1"/>
      </xdr:nvSpPr>
      <xdr:spPr>
        <a:xfrm>
          <a:off x="41719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355</xdr:row>
      <xdr:rowOff>310402</xdr:rowOff>
    </xdr:from>
    <xdr:ext cx="65" cy="172227"/>
    <xdr:sp macro="" textlink="">
      <xdr:nvSpPr>
        <xdr:cNvPr id="22" name="TextBox 21"/>
        <xdr:cNvSpPr txBox="1"/>
      </xdr:nvSpPr>
      <xdr:spPr>
        <a:xfrm>
          <a:off x="41719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23" name="TextBox 22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24" name="TextBox 23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25" name="TextBox 24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26" name="TextBox 25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27" name="TextBox 26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28" name="TextBox 27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29" name="TextBox 28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30" name="TextBox 29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31" name="TextBox 30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32" name="TextBox 31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33" name="TextBox 32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501</xdr:row>
      <xdr:rowOff>310402</xdr:rowOff>
    </xdr:from>
    <xdr:ext cx="65" cy="172227"/>
    <xdr:sp macro="" textlink="">
      <xdr:nvSpPr>
        <xdr:cNvPr id="34" name="TextBox 33"/>
        <xdr:cNvSpPr txBox="1"/>
      </xdr:nvSpPr>
      <xdr:spPr>
        <a:xfrm>
          <a:off x="441960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589</xdr:row>
      <xdr:rowOff>310402</xdr:rowOff>
    </xdr:from>
    <xdr:ext cx="65" cy="172227"/>
    <xdr:sp macro="" textlink="">
      <xdr:nvSpPr>
        <xdr:cNvPr id="35" name="TextBox 34"/>
        <xdr:cNvSpPr txBox="1"/>
      </xdr:nvSpPr>
      <xdr:spPr>
        <a:xfrm>
          <a:off x="4600575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589</xdr:row>
      <xdr:rowOff>310402</xdr:rowOff>
    </xdr:from>
    <xdr:ext cx="65" cy="172227"/>
    <xdr:sp macro="" textlink="">
      <xdr:nvSpPr>
        <xdr:cNvPr id="36" name="TextBox 35"/>
        <xdr:cNvSpPr txBox="1"/>
      </xdr:nvSpPr>
      <xdr:spPr>
        <a:xfrm>
          <a:off x="4600575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37" name="TextBox 36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38" name="TextBox 37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39" name="TextBox 38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40" name="TextBox 39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41" name="TextBox 40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42" name="TextBox 41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43" name="TextBox 42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44" name="TextBox 43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45" name="TextBox 44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46" name="TextBox 45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47" name="TextBox 46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712</xdr:row>
      <xdr:rowOff>310402</xdr:rowOff>
    </xdr:from>
    <xdr:ext cx="65" cy="172227"/>
    <xdr:sp macro="" textlink="">
      <xdr:nvSpPr>
        <xdr:cNvPr id="48" name="TextBox 47"/>
        <xdr:cNvSpPr txBox="1"/>
      </xdr:nvSpPr>
      <xdr:spPr>
        <a:xfrm>
          <a:off x="4591050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805</xdr:row>
      <xdr:rowOff>310402</xdr:rowOff>
    </xdr:from>
    <xdr:ext cx="65" cy="172227"/>
    <xdr:sp macro="" textlink="">
      <xdr:nvSpPr>
        <xdr:cNvPr id="49" name="TextBox 48"/>
        <xdr:cNvSpPr txBox="1"/>
      </xdr:nvSpPr>
      <xdr:spPr>
        <a:xfrm>
          <a:off x="4219575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805</xdr:row>
      <xdr:rowOff>310402</xdr:rowOff>
    </xdr:from>
    <xdr:ext cx="65" cy="172227"/>
    <xdr:sp macro="" textlink="">
      <xdr:nvSpPr>
        <xdr:cNvPr id="50" name="TextBox 49"/>
        <xdr:cNvSpPr txBox="1"/>
      </xdr:nvSpPr>
      <xdr:spPr>
        <a:xfrm>
          <a:off x="4219575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805</xdr:row>
      <xdr:rowOff>310402</xdr:rowOff>
    </xdr:from>
    <xdr:ext cx="65" cy="172227"/>
    <xdr:sp macro="" textlink="">
      <xdr:nvSpPr>
        <xdr:cNvPr id="51" name="TextBox 50"/>
        <xdr:cNvSpPr txBox="1"/>
      </xdr:nvSpPr>
      <xdr:spPr>
        <a:xfrm>
          <a:off x="4219575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805</xdr:row>
      <xdr:rowOff>310402</xdr:rowOff>
    </xdr:from>
    <xdr:ext cx="65" cy="172227"/>
    <xdr:sp macro="" textlink="">
      <xdr:nvSpPr>
        <xdr:cNvPr id="52" name="TextBox 51"/>
        <xdr:cNvSpPr txBox="1"/>
      </xdr:nvSpPr>
      <xdr:spPr>
        <a:xfrm>
          <a:off x="4219575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805</xdr:row>
      <xdr:rowOff>310402</xdr:rowOff>
    </xdr:from>
    <xdr:ext cx="65" cy="172227"/>
    <xdr:sp macro="" textlink="">
      <xdr:nvSpPr>
        <xdr:cNvPr id="53" name="TextBox 52"/>
        <xdr:cNvSpPr txBox="1"/>
      </xdr:nvSpPr>
      <xdr:spPr>
        <a:xfrm>
          <a:off x="4219575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805</xdr:row>
      <xdr:rowOff>310402</xdr:rowOff>
    </xdr:from>
    <xdr:ext cx="65" cy="172227"/>
    <xdr:sp macro="" textlink="">
      <xdr:nvSpPr>
        <xdr:cNvPr id="54" name="TextBox 53"/>
        <xdr:cNvSpPr txBox="1"/>
      </xdr:nvSpPr>
      <xdr:spPr>
        <a:xfrm>
          <a:off x="4219575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812</xdr:row>
      <xdr:rowOff>310402</xdr:rowOff>
    </xdr:from>
    <xdr:ext cx="65" cy="172227"/>
    <xdr:sp macro="" textlink="">
      <xdr:nvSpPr>
        <xdr:cNvPr id="55" name="TextBox 54"/>
        <xdr:cNvSpPr txBox="1"/>
      </xdr:nvSpPr>
      <xdr:spPr>
        <a:xfrm>
          <a:off x="4676775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812</xdr:row>
      <xdr:rowOff>310402</xdr:rowOff>
    </xdr:from>
    <xdr:ext cx="65" cy="172227"/>
    <xdr:sp macro="" textlink="">
      <xdr:nvSpPr>
        <xdr:cNvPr id="56" name="TextBox 55"/>
        <xdr:cNvSpPr txBox="1"/>
      </xdr:nvSpPr>
      <xdr:spPr>
        <a:xfrm>
          <a:off x="4676775" y="112955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51"/>
  <sheetViews>
    <sheetView tabSelected="1" showWhiteSpace="0" view="pageBreakPreview" zoomScaleNormal="107" zoomScaleSheetLayoutView="100" workbookViewId="0">
      <pane ySplit="5" topLeftCell="A144" activePane="bottomLeft" state="frozen"/>
      <selection pane="bottomLeft" activeCell="E142" sqref="E142"/>
    </sheetView>
  </sheetViews>
  <sheetFormatPr defaultColWidth="8.85546875" defaultRowHeight="12.75" x14ac:dyDescent="0.2"/>
  <cols>
    <col min="1" max="1" width="7.5703125" style="54" customWidth="1"/>
    <col min="2" max="2" width="40.28515625" style="53" customWidth="1"/>
    <col min="3" max="3" width="5.28515625" style="54" customWidth="1"/>
    <col min="4" max="4" width="9.140625" style="55" customWidth="1"/>
    <col min="5" max="5" width="11.28515625" style="3" customWidth="1"/>
    <col min="6" max="6" width="16" style="4" customWidth="1"/>
    <col min="7" max="7" width="17.5703125" style="2" customWidth="1"/>
    <col min="8" max="16384" width="8.85546875" style="2"/>
  </cols>
  <sheetData>
    <row r="1" spans="1:7" ht="15.75" x14ac:dyDescent="0.2">
      <c r="A1" s="350" t="s">
        <v>791</v>
      </c>
      <c r="B1" s="351"/>
      <c r="C1" s="351"/>
      <c r="D1" s="351"/>
      <c r="E1" s="351"/>
      <c r="F1" s="351"/>
    </row>
    <row r="2" spans="1:7" x14ac:dyDescent="0.2">
      <c r="A2" s="372" t="s">
        <v>790</v>
      </c>
      <c r="B2" s="373"/>
      <c r="C2" s="373"/>
      <c r="D2" s="373"/>
      <c r="E2" s="373"/>
      <c r="F2" s="374"/>
    </row>
    <row r="3" spans="1:7" x14ac:dyDescent="0.2">
      <c r="A3" s="375"/>
      <c r="B3" s="376"/>
      <c r="C3" s="376"/>
      <c r="D3" s="376"/>
      <c r="E3" s="376"/>
      <c r="F3" s="377"/>
    </row>
    <row r="4" spans="1:7" s="215" customFormat="1" ht="16.5" thickBot="1" x14ac:dyDescent="0.3">
      <c r="A4" s="365" t="s">
        <v>377</v>
      </c>
      <c r="B4" s="366"/>
      <c r="C4" s="366"/>
      <c r="D4" s="366"/>
      <c r="E4" s="366"/>
      <c r="F4" s="367"/>
    </row>
    <row r="5" spans="1:7" ht="43.5" thickBot="1" x14ac:dyDescent="0.25">
      <c r="A5" s="309" t="s">
        <v>0</v>
      </c>
      <c r="B5" s="310" t="s">
        <v>1</v>
      </c>
      <c r="C5" s="310" t="s">
        <v>792</v>
      </c>
      <c r="D5" s="310" t="s">
        <v>362</v>
      </c>
      <c r="E5" s="311" t="s">
        <v>363</v>
      </c>
      <c r="F5" s="312" t="s">
        <v>364</v>
      </c>
    </row>
    <row r="6" spans="1:7" x14ac:dyDescent="0.2">
      <c r="A6" s="313"/>
      <c r="B6" s="314" t="s">
        <v>7</v>
      </c>
      <c r="C6" s="315"/>
      <c r="D6" s="316"/>
      <c r="E6" s="317"/>
      <c r="F6" s="318"/>
    </row>
    <row r="7" spans="1:7" s="291" customFormat="1" x14ac:dyDescent="0.2">
      <c r="A7" s="288"/>
      <c r="B7" s="289" t="s">
        <v>369</v>
      </c>
      <c r="C7" s="289"/>
      <c r="D7" s="289"/>
      <c r="E7" s="289"/>
      <c r="F7" s="290"/>
    </row>
    <row r="8" spans="1:7" x14ac:dyDescent="0.2">
      <c r="A8" s="14">
        <v>1</v>
      </c>
      <c r="B8" s="15" t="s">
        <v>67</v>
      </c>
      <c r="C8" s="16" t="s">
        <v>2</v>
      </c>
      <c r="D8" s="253">
        <v>26.2</v>
      </c>
      <c r="E8" s="17"/>
      <c r="F8" s="18">
        <f>D8*E8</f>
        <v>0</v>
      </c>
    </row>
    <row r="9" spans="1:7" ht="25.5" x14ac:dyDescent="0.2">
      <c r="A9" s="32">
        <f>A8+1</f>
        <v>2</v>
      </c>
      <c r="B9" s="19" t="s">
        <v>8</v>
      </c>
      <c r="C9" s="20" t="s">
        <v>3</v>
      </c>
      <c r="D9" s="21">
        <v>9.18</v>
      </c>
      <c r="E9" s="22"/>
      <c r="F9" s="33">
        <f t="shared" ref="F9:F36" si="0">D9*E9</f>
        <v>0</v>
      </c>
    </row>
    <row r="10" spans="1:7" x14ac:dyDescent="0.2">
      <c r="A10" s="32">
        <f t="shared" ref="A10:A35" si="1">A9+1</f>
        <v>3</v>
      </c>
      <c r="B10" s="19" t="s">
        <v>24</v>
      </c>
      <c r="C10" s="20" t="s">
        <v>3</v>
      </c>
      <c r="D10" s="21">
        <v>9.18</v>
      </c>
      <c r="E10" s="22"/>
      <c r="F10" s="33">
        <f t="shared" si="0"/>
        <v>0</v>
      </c>
    </row>
    <row r="11" spans="1:7" s="56" customFormat="1" x14ac:dyDescent="0.2">
      <c r="A11" s="32">
        <f t="shared" si="1"/>
        <v>4</v>
      </c>
      <c r="B11" s="19" t="s">
        <v>64</v>
      </c>
      <c r="C11" s="20" t="s">
        <v>3</v>
      </c>
      <c r="D11" s="21">
        <v>37.619999999999997</v>
      </c>
      <c r="E11" s="22"/>
      <c r="F11" s="33">
        <f t="shared" si="0"/>
        <v>0</v>
      </c>
      <c r="G11" s="216"/>
    </row>
    <row r="12" spans="1:7" x14ac:dyDescent="0.2">
      <c r="A12" s="32">
        <f t="shared" si="1"/>
        <v>5</v>
      </c>
      <c r="B12" s="19" t="s">
        <v>9</v>
      </c>
      <c r="C12" s="20" t="s">
        <v>3</v>
      </c>
      <c r="D12" s="21">
        <v>419.76</v>
      </c>
      <c r="E12" s="22"/>
      <c r="F12" s="33">
        <f t="shared" si="0"/>
        <v>0</v>
      </c>
    </row>
    <row r="13" spans="1:7" x14ac:dyDescent="0.2">
      <c r="A13" s="32">
        <f t="shared" si="1"/>
        <v>6</v>
      </c>
      <c r="B13" s="19" t="s">
        <v>65</v>
      </c>
      <c r="C13" s="20" t="s">
        <v>2</v>
      </c>
      <c r="D13" s="21">
        <v>9.09</v>
      </c>
      <c r="E13" s="22"/>
      <c r="F13" s="33">
        <f t="shared" si="0"/>
        <v>0</v>
      </c>
    </row>
    <row r="14" spans="1:7" x14ac:dyDescent="0.2">
      <c r="A14" s="32">
        <f t="shared" si="1"/>
        <v>7</v>
      </c>
      <c r="B14" s="19" t="s">
        <v>121</v>
      </c>
      <c r="C14" s="20" t="s">
        <v>3</v>
      </c>
      <c r="D14" s="21">
        <v>90.89</v>
      </c>
      <c r="E14" s="22"/>
      <c r="F14" s="33">
        <f t="shared" si="0"/>
        <v>0</v>
      </c>
    </row>
    <row r="15" spans="1:7" ht="25.5" x14ac:dyDescent="0.2">
      <c r="A15" s="32">
        <f t="shared" si="1"/>
        <v>8</v>
      </c>
      <c r="B15" s="19" t="s">
        <v>10</v>
      </c>
      <c r="C15" s="23" t="s">
        <v>3</v>
      </c>
      <c r="D15" s="21">
        <v>4.1399999999999997</v>
      </c>
      <c r="E15" s="24"/>
      <c r="F15" s="33">
        <f t="shared" si="0"/>
        <v>0</v>
      </c>
    </row>
    <row r="16" spans="1:7" x14ac:dyDescent="0.2">
      <c r="A16" s="32">
        <f t="shared" si="1"/>
        <v>9</v>
      </c>
      <c r="B16" s="19" t="s">
        <v>66</v>
      </c>
      <c r="C16" s="23" t="s">
        <v>3</v>
      </c>
      <c r="D16" s="21">
        <v>19.75</v>
      </c>
      <c r="E16" s="24"/>
      <c r="F16" s="33">
        <f t="shared" si="0"/>
        <v>0</v>
      </c>
    </row>
    <row r="17" spans="1:6" x14ac:dyDescent="0.2">
      <c r="A17" s="32">
        <f t="shared" si="1"/>
        <v>10</v>
      </c>
      <c r="B17" s="25" t="s">
        <v>11</v>
      </c>
      <c r="C17" s="26" t="s">
        <v>3</v>
      </c>
      <c r="D17" s="42">
        <v>78</v>
      </c>
      <c r="E17" s="24"/>
      <c r="F17" s="33">
        <f t="shared" si="0"/>
        <v>0</v>
      </c>
    </row>
    <row r="18" spans="1:6" x14ac:dyDescent="0.2">
      <c r="A18" s="32">
        <f t="shared" si="1"/>
        <v>11</v>
      </c>
      <c r="B18" s="25" t="s">
        <v>12</v>
      </c>
      <c r="C18" s="26" t="s">
        <v>3</v>
      </c>
      <c r="D18" s="42">
        <v>126.4</v>
      </c>
      <c r="E18" s="24"/>
      <c r="F18" s="33">
        <f t="shared" si="0"/>
        <v>0</v>
      </c>
    </row>
    <row r="19" spans="1:6" x14ac:dyDescent="0.2">
      <c r="A19" s="32">
        <f t="shared" si="1"/>
        <v>12</v>
      </c>
      <c r="B19" s="1" t="s">
        <v>45</v>
      </c>
      <c r="C19" s="26" t="s">
        <v>3</v>
      </c>
      <c r="D19" s="42">
        <f>115.8+126.1+62.1+19.6</f>
        <v>323.60000000000002</v>
      </c>
      <c r="E19" s="24"/>
      <c r="F19" s="33">
        <f t="shared" si="0"/>
        <v>0</v>
      </c>
    </row>
    <row r="20" spans="1:6" x14ac:dyDescent="0.2">
      <c r="A20" s="32">
        <f t="shared" si="1"/>
        <v>13</v>
      </c>
      <c r="B20" s="1" t="s">
        <v>13</v>
      </c>
      <c r="C20" s="26" t="s">
        <v>4</v>
      </c>
      <c r="D20" s="42">
        <v>5</v>
      </c>
      <c r="E20" s="24"/>
      <c r="F20" s="33">
        <f t="shared" si="0"/>
        <v>0</v>
      </c>
    </row>
    <row r="21" spans="1:6" x14ac:dyDescent="0.2">
      <c r="A21" s="32">
        <f t="shared" si="1"/>
        <v>14</v>
      </c>
      <c r="B21" s="1" t="s">
        <v>14</v>
      </c>
      <c r="C21" s="26" t="s">
        <v>4</v>
      </c>
      <c r="D21" s="42">
        <v>9</v>
      </c>
      <c r="E21" s="24"/>
      <c r="F21" s="33">
        <f t="shared" si="0"/>
        <v>0</v>
      </c>
    </row>
    <row r="22" spans="1:6" x14ac:dyDescent="0.2">
      <c r="A22" s="32">
        <f t="shared" si="1"/>
        <v>15</v>
      </c>
      <c r="B22" s="19" t="s">
        <v>15</v>
      </c>
      <c r="C22" s="26" t="s">
        <v>4</v>
      </c>
      <c r="D22" s="27">
        <v>7</v>
      </c>
      <c r="E22" s="24"/>
      <c r="F22" s="33">
        <f t="shared" si="0"/>
        <v>0</v>
      </c>
    </row>
    <row r="23" spans="1:6" x14ac:dyDescent="0.2">
      <c r="A23" s="32">
        <f t="shared" si="1"/>
        <v>16</v>
      </c>
      <c r="B23" s="1" t="s">
        <v>16</v>
      </c>
      <c r="C23" s="26" t="s">
        <v>3</v>
      </c>
      <c r="D23" s="42">
        <v>4.55</v>
      </c>
      <c r="E23" s="24"/>
      <c r="F23" s="33">
        <f t="shared" si="0"/>
        <v>0</v>
      </c>
    </row>
    <row r="24" spans="1:6" x14ac:dyDescent="0.2">
      <c r="A24" s="32">
        <f t="shared" si="1"/>
        <v>17</v>
      </c>
      <c r="B24" s="1" t="s">
        <v>17</v>
      </c>
      <c r="C24" s="26" t="s">
        <v>3</v>
      </c>
      <c r="D24" s="42">
        <f>79.51+5.61</f>
        <v>85.12</v>
      </c>
      <c r="E24" s="24"/>
      <c r="F24" s="33">
        <f t="shared" si="0"/>
        <v>0</v>
      </c>
    </row>
    <row r="25" spans="1:6" x14ac:dyDescent="0.2">
      <c r="A25" s="32">
        <f t="shared" si="1"/>
        <v>18</v>
      </c>
      <c r="B25" s="1" t="s">
        <v>19</v>
      </c>
      <c r="C25" s="26" t="s">
        <v>4</v>
      </c>
      <c r="D25" s="42">
        <v>305</v>
      </c>
      <c r="E25" s="24"/>
      <c r="F25" s="33">
        <f t="shared" si="0"/>
        <v>0</v>
      </c>
    </row>
    <row r="26" spans="1:6" ht="25.5" x14ac:dyDescent="0.2">
      <c r="A26" s="32">
        <f t="shared" si="1"/>
        <v>19</v>
      </c>
      <c r="B26" s="1" t="s">
        <v>122</v>
      </c>
      <c r="C26" s="26" t="s">
        <v>3</v>
      </c>
      <c r="D26" s="42">
        <v>157</v>
      </c>
      <c r="E26" s="24"/>
      <c r="F26" s="33">
        <f t="shared" si="0"/>
        <v>0</v>
      </c>
    </row>
    <row r="27" spans="1:6" ht="25.5" x14ac:dyDescent="0.2">
      <c r="A27" s="32">
        <f t="shared" si="1"/>
        <v>20</v>
      </c>
      <c r="B27" s="1" t="s">
        <v>68</v>
      </c>
      <c r="C27" s="26" t="s">
        <v>3</v>
      </c>
      <c r="D27" s="42">
        <v>17</v>
      </c>
      <c r="E27" s="24"/>
      <c r="F27" s="33">
        <f t="shared" si="0"/>
        <v>0</v>
      </c>
    </row>
    <row r="28" spans="1:6" ht="25.5" x14ac:dyDescent="0.2">
      <c r="A28" s="32">
        <f t="shared" si="1"/>
        <v>21</v>
      </c>
      <c r="B28" s="1" t="s">
        <v>60</v>
      </c>
      <c r="C28" s="26" t="s">
        <v>3</v>
      </c>
      <c r="D28" s="42">
        <f>29.71+109.6</f>
        <v>139.31</v>
      </c>
      <c r="E28" s="24"/>
      <c r="F28" s="33">
        <f t="shared" si="0"/>
        <v>0</v>
      </c>
    </row>
    <row r="29" spans="1:6" ht="25.5" x14ac:dyDescent="0.2">
      <c r="A29" s="32">
        <f t="shared" si="1"/>
        <v>22</v>
      </c>
      <c r="B29" s="1" t="s">
        <v>61</v>
      </c>
      <c r="C29" s="26" t="s">
        <v>2</v>
      </c>
      <c r="D29" s="42">
        <v>8.77</v>
      </c>
      <c r="E29" s="24"/>
      <c r="F29" s="33">
        <f t="shared" si="0"/>
        <v>0</v>
      </c>
    </row>
    <row r="30" spans="1:6" x14ac:dyDescent="0.2">
      <c r="A30" s="32">
        <f t="shared" si="1"/>
        <v>23</v>
      </c>
      <c r="B30" s="1" t="s">
        <v>44</v>
      </c>
      <c r="C30" s="26" t="s">
        <v>4</v>
      </c>
      <c r="D30" s="42">
        <v>10</v>
      </c>
      <c r="E30" s="24"/>
      <c r="F30" s="33">
        <f t="shared" si="0"/>
        <v>0</v>
      </c>
    </row>
    <row r="31" spans="1:6" ht="25.5" x14ac:dyDescent="0.2">
      <c r="A31" s="32">
        <f t="shared" si="1"/>
        <v>24</v>
      </c>
      <c r="B31" s="1" t="s">
        <v>123</v>
      </c>
      <c r="C31" s="26" t="s">
        <v>3</v>
      </c>
      <c r="D31" s="42">
        <v>21.8</v>
      </c>
      <c r="E31" s="24"/>
      <c r="F31" s="33">
        <f t="shared" si="0"/>
        <v>0</v>
      </c>
    </row>
    <row r="32" spans="1:6" x14ac:dyDescent="0.2">
      <c r="A32" s="32">
        <f t="shared" si="1"/>
        <v>25</v>
      </c>
      <c r="B32" s="1" t="s">
        <v>55</v>
      </c>
      <c r="C32" s="26" t="s">
        <v>3</v>
      </c>
      <c r="D32" s="42">
        <v>254.2</v>
      </c>
      <c r="E32" s="24"/>
      <c r="F32" s="33">
        <f t="shared" si="0"/>
        <v>0</v>
      </c>
    </row>
    <row r="33" spans="1:6" x14ac:dyDescent="0.2">
      <c r="A33" s="32">
        <f t="shared" si="1"/>
        <v>26</v>
      </c>
      <c r="B33" s="1" t="s">
        <v>18</v>
      </c>
      <c r="C33" s="26" t="s">
        <v>3</v>
      </c>
      <c r="D33" s="42">
        <f>92.6*1.25</f>
        <v>115.75</v>
      </c>
      <c r="E33" s="24"/>
      <c r="F33" s="33">
        <f t="shared" si="0"/>
        <v>0</v>
      </c>
    </row>
    <row r="34" spans="1:6" x14ac:dyDescent="0.2">
      <c r="A34" s="32">
        <f t="shared" si="1"/>
        <v>27</v>
      </c>
      <c r="B34" s="1" t="s">
        <v>52</v>
      </c>
      <c r="C34" s="26" t="s">
        <v>3</v>
      </c>
      <c r="D34" s="42">
        <v>141</v>
      </c>
      <c r="E34" s="24"/>
      <c r="F34" s="33">
        <f t="shared" si="0"/>
        <v>0</v>
      </c>
    </row>
    <row r="35" spans="1:6" x14ac:dyDescent="0.2">
      <c r="A35" s="32">
        <f t="shared" si="1"/>
        <v>28</v>
      </c>
      <c r="B35" s="1" t="s">
        <v>102</v>
      </c>
      <c r="C35" s="26" t="s">
        <v>2</v>
      </c>
      <c r="D35" s="42">
        <v>3</v>
      </c>
      <c r="E35" s="24"/>
      <c r="F35" s="33">
        <f t="shared" si="0"/>
        <v>0</v>
      </c>
    </row>
    <row r="36" spans="1:6" ht="13.5" thickBot="1" x14ac:dyDescent="0.25">
      <c r="A36" s="28">
        <f>A35+1</f>
        <v>29</v>
      </c>
      <c r="B36" s="29" t="s">
        <v>769</v>
      </c>
      <c r="C36" s="26" t="s">
        <v>2</v>
      </c>
      <c r="D36" s="51">
        <v>189</v>
      </c>
      <c r="E36" s="30"/>
      <c r="F36" s="36">
        <f t="shared" si="0"/>
        <v>0</v>
      </c>
    </row>
    <row r="37" spans="1:6" ht="13.5" thickBot="1" x14ac:dyDescent="0.25">
      <c r="A37" s="322"/>
      <c r="B37" s="323" t="s">
        <v>20</v>
      </c>
      <c r="C37" s="324"/>
      <c r="D37" s="325"/>
      <c r="E37" s="326"/>
      <c r="F37" s="327"/>
    </row>
    <row r="38" spans="1:6" x14ac:dyDescent="0.2">
      <c r="A38" s="292">
        <f>A36+1</f>
        <v>30</v>
      </c>
      <c r="B38" s="293" t="s">
        <v>25</v>
      </c>
      <c r="C38" s="294"/>
      <c r="D38" s="295"/>
      <c r="E38" s="296"/>
      <c r="F38" s="297"/>
    </row>
    <row r="39" spans="1:6" x14ac:dyDescent="0.2">
      <c r="A39" s="32">
        <f t="shared" ref="A39:A45" si="2">A38+1</f>
        <v>31</v>
      </c>
      <c r="B39" s="247" t="s">
        <v>766</v>
      </c>
      <c r="C39" s="248" t="s">
        <v>3</v>
      </c>
      <c r="D39" s="249">
        <v>35</v>
      </c>
      <c r="E39" s="24"/>
      <c r="F39" s="254">
        <f t="shared" ref="F39:F55" si="3">E39*D39</f>
        <v>0</v>
      </c>
    </row>
    <row r="40" spans="1:6" x14ac:dyDescent="0.2">
      <c r="A40" s="32">
        <f t="shared" si="2"/>
        <v>32</v>
      </c>
      <c r="B40" s="247" t="s">
        <v>767</v>
      </c>
      <c r="C40" s="248" t="s">
        <v>2</v>
      </c>
      <c r="D40" s="249">
        <v>5</v>
      </c>
      <c r="E40" s="24"/>
      <c r="F40" s="254">
        <f t="shared" si="3"/>
        <v>0</v>
      </c>
    </row>
    <row r="41" spans="1:6" ht="38.25" x14ac:dyDescent="0.2">
      <c r="A41" s="32">
        <f t="shared" si="2"/>
        <v>33</v>
      </c>
      <c r="B41" s="278" t="s">
        <v>21</v>
      </c>
      <c r="C41" s="16" t="s">
        <v>3</v>
      </c>
      <c r="D41" s="50">
        <v>110</v>
      </c>
      <c r="E41" s="17"/>
      <c r="F41" s="18">
        <f t="shared" si="3"/>
        <v>0</v>
      </c>
    </row>
    <row r="42" spans="1:6" ht="25.5" x14ac:dyDescent="0.2">
      <c r="A42" s="32">
        <f t="shared" si="2"/>
        <v>34</v>
      </c>
      <c r="B42" s="279" t="s">
        <v>22</v>
      </c>
      <c r="C42" s="26" t="s">
        <v>3</v>
      </c>
      <c r="D42" s="42">
        <v>150</v>
      </c>
      <c r="E42" s="24"/>
      <c r="F42" s="33">
        <f t="shared" si="3"/>
        <v>0</v>
      </c>
    </row>
    <row r="43" spans="1:6" ht="38.25" x14ac:dyDescent="0.2">
      <c r="A43" s="32">
        <f t="shared" si="2"/>
        <v>35</v>
      </c>
      <c r="B43" s="25" t="s">
        <v>23</v>
      </c>
      <c r="C43" s="26" t="s">
        <v>3</v>
      </c>
      <c r="D43" s="42">
        <v>22</v>
      </c>
      <c r="E43" s="24"/>
      <c r="F43" s="33">
        <f t="shared" si="3"/>
        <v>0</v>
      </c>
    </row>
    <row r="44" spans="1:6" ht="25.5" x14ac:dyDescent="0.2">
      <c r="A44" s="32">
        <f t="shared" si="2"/>
        <v>36</v>
      </c>
      <c r="B44" s="1" t="s">
        <v>99</v>
      </c>
      <c r="C44" s="26" t="s">
        <v>3</v>
      </c>
      <c r="D44" s="42">
        <v>228</v>
      </c>
      <c r="E44" s="24"/>
      <c r="F44" s="33">
        <f t="shared" si="3"/>
        <v>0</v>
      </c>
    </row>
    <row r="45" spans="1:6" s="217" customFormat="1" ht="38.25" x14ac:dyDescent="0.2">
      <c r="A45" s="32">
        <f t="shared" si="2"/>
        <v>37</v>
      </c>
      <c r="B45" s="1" t="s">
        <v>107</v>
      </c>
      <c r="C45" s="26" t="s">
        <v>3</v>
      </c>
      <c r="D45" s="42">
        <v>24</v>
      </c>
      <c r="E45" s="24"/>
      <c r="F45" s="33">
        <f t="shared" si="3"/>
        <v>0</v>
      </c>
    </row>
    <row r="46" spans="1:6" ht="38.25" x14ac:dyDescent="0.2">
      <c r="A46" s="32"/>
      <c r="B46" s="1" t="s">
        <v>100</v>
      </c>
      <c r="C46" s="26" t="s">
        <v>3</v>
      </c>
      <c r="D46" s="42">
        <v>12</v>
      </c>
      <c r="E46" s="24"/>
      <c r="F46" s="33">
        <f t="shared" si="3"/>
        <v>0</v>
      </c>
    </row>
    <row r="47" spans="1:6" x14ac:dyDescent="0.2">
      <c r="A47" s="32">
        <f>A45+1</f>
        <v>38</v>
      </c>
      <c r="B47" s="1" t="s">
        <v>28</v>
      </c>
      <c r="C47" s="26" t="s">
        <v>3</v>
      </c>
      <c r="D47" s="42">
        <v>794</v>
      </c>
      <c r="E47" s="24"/>
      <c r="F47" s="33">
        <f t="shared" si="3"/>
        <v>0</v>
      </c>
    </row>
    <row r="48" spans="1:6" x14ac:dyDescent="0.2">
      <c r="A48" s="32">
        <f t="shared" ref="A48:A55" si="4">A47+1</f>
        <v>39</v>
      </c>
      <c r="B48" s="1" t="s">
        <v>39</v>
      </c>
      <c r="C48" s="26" t="s">
        <v>3</v>
      </c>
      <c r="D48" s="42">
        <v>260</v>
      </c>
      <c r="E48" s="24"/>
      <c r="F48" s="33">
        <f t="shared" si="3"/>
        <v>0</v>
      </c>
    </row>
    <row r="49" spans="1:6" x14ac:dyDescent="0.2">
      <c r="A49" s="32">
        <f t="shared" si="4"/>
        <v>40</v>
      </c>
      <c r="B49" s="87" t="s">
        <v>768</v>
      </c>
      <c r="C49" s="250" t="s">
        <v>3</v>
      </c>
      <c r="D49" s="251">
        <v>35</v>
      </c>
      <c r="E49" s="24"/>
      <c r="F49" s="33">
        <f t="shared" si="3"/>
        <v>0</v>
      </c>
    </row>
    <row r="50" spans="1:6" x14ac:dyDescent="0.2">
      <c r="A50" s="32">
        <f t="shared" si="4"/>
        <v>41</v>
      </c>
      <c r="B50" s="1" t="s">
        <v>42</v>
      </c>
      <c r="C50" s="26" t="s">
        <v>3</v>
      </c>
      <c r="D50" s="42">
        <v>204</v>
      </c>
      <c r="E50" s="24"/>
      <c r="F50" s="33">
        <f t="shared" si="3"/>
        <v>0</v>
      </c>
    </row>
    <row r="51" spans="1:6" ht="25.5" x14ac:dyDescent="0.2">
      <c r="A51" s="32">
        <f t="shared" si="4"/>
        <v>42</v>
      </c>
      <c r="B51" s="1" t="s">
        <v>40</v>
      </c>
      <c r="C51" s="26" t="s">
        <v>3</v>
      </c>
      <c r="D51" s="42">
        <v>106</v>
      </c>
      <c r="E51" s="24"/>
      <c r="F51" s="33">
        <f t="shared" si="3"/>
        <v>0</v>
      </c>
    </row>
    <row r="52" spans="1:6" x14ac:dyDescent="0.2">
      <c r="A52" s="32">
        <f t="shared" si="4"/>
        <v>43</v>
      </c>
      <c r="B52" s="1" t="s">
        <v>43</v>
      </c>
      <c r="C52" s="26" t="s">
        <v>6</v>
      </c>
      <c r="D52" s="42">
        <v>180</v>
      </c>
      <c r="E52" s="24"/>
      <c r="F52" s="33">
        <f t="shared" si="3"/>
        <v>0</v>
      </c>
    </row>
    <row r="53" spans="1:6" x14ac:dyDescent="0.2">
      <c r="A53" s="32">
        <f t="shared" si="4"/>
        <v>44</v>
      </c>
      <c r="B53" s="1" t="s">
        <v>46</v>
      </c>
      <c r="C53" s="26" t="s">
        <v>3</v>
      </c>
      <c r="D53" s="42">
        <v>1488</v>
      </c>
      <c r="E53" s="24"/>
      <c r="F53" s="33">
        <f t="shared" si="3"/>
        <v>0</v>
      </c>
    </row>
    <row r="54" spans="1:6" ht="25.5" x14ac:dyDescent="0.2">
      <c r="A54" s="32">
        <f t="shared" si="4"/>
        <v>45</v>
      </c>
      <c r="B54" s="1" t="s">
        <v>139</v>
      </c>
      <c r="C54" s="26" t="s">
        <v>3</v>
      </c>
      <c r="D54" s="42">
        <v>10</v>
      </c>
      <c r="E54" s="24"/>
      <c r="F54" s="33">
        <f t="shared" si="3"/>
        <v>0</v>
      </c>
    </row>
    <row r="55" spans="1:6" ht="26.25" thickBot="1" x14ac:dyDescent="0.25">
      <c r="A55" s="32">
        <f t="shared" si="4"/>
        <v>46</v>
      </c>
      <c r="B55" s="29" t="s">
        <v>775</v>
      </c>
      <c r="C55" s="35" t="s">
        <v>3</v>
      </c>
      <c r="D55" s="51">
        <v>18</v>
      </c>
      <c r="E55" s="30"/>
      <c r="F55" s="36">
        <f t="shared" si="3"/>
        <v>0</v>
      </c>
    </row>
    <row r="56" spans="1:6" ht="13.5" thickBot="1" x14ac:dyDescent="0.25">
      <c r="A56" s="328"/>
      <c r="B56" s="319" t="s">
        <v>106</v>
      </c>
      <c r="C56" s="328"/>
      <c r="D56" s="329"/>
      <c r="E56" s="330"/>
      <c r="F56" s="320"/>
    </row>
    <row r="57" spans="1:6" ht="25.5" x14ac:dyDescent="0.2">
      <c r="A57" s="32">
        <f>A55+1</f>
        <v>47</v>
      </c>
      <c r="B57" s="15" t="s">
        <v>138</v>
      </c>
      <c r="C57" s="16" t="s">
        <v>3</v>
      </c>
      <c r="D57" s="50">
        <v>70</v>
      </c>
      <c r="E57" s="17"/>
      <c r="F57" s="18">
        <f t="shared" ref="F57:F69" si="5">E57*D57</f>
        <v>0</v>
      </c>
    </row>
    <row r="58" spans="1:6" ht="25.5" x14ac:dyDescent="0.2">
      <c r="A58" s="32">
        <f>A57+1</f>
        <v>48</v>
      </c>
      <c r="B58" s="1" t="s">
        <v>124</v>
      </c>
      <c r="C58" s="26" t="s">
        <v>3</v>
      </c>
      <c r="D58" s="42">
        <v>183</v>
      </c>
      <c r="E58" s="24"/>
      <c r="F58" s="33">
        <f t="shared" si="5"/>
        <v>0</v>
      </c>
    </row>
    <row r="59" spans="1:6" ht="25.5" x14ac:dyDescent="0.2">
      <c r="A59" s="32">
        <f t="shared" ref="A59:A79" si="6">A58+1</f>
        <v>49</v>
      </c>
      <c r="B59" s="1" t="s">
        <v>125</v>
      </c>
      <c r="C59" s="26" t="s">
        <v>3</v>
      </c>
      <c r="D59" s="42">
        <v>59</v>
      </c>
      <c r="E59" s="24"/>
      <c r="F59" s="33">
        <f t="shared" si="5"/>
        <v>0</v>
      </c>
    </row>
    <row r="60" spans="1:6" s="217" customFormat="1" ht="25.5" x14ac:dyDescent="0.2">
      <c r="A60" s="32">
        <f t="shared" si="6"/>
        <v>50</v>
      </c>
      <c r="B60" s="1" t="s">
        <v>126</v>
      </c>
      <c r="C60" s="26" t="s">
        <v>3</v>
      </c>
      <c r="D60" s="42">
        <v>100</v>
      </c>
      <c r="E60" s="24"/>
      <c r="F60" s="33">
        <f t="shared" si="5"/>
        <v>0</v>
      </c>
    </row>
    <row r="61" spans="1:6" ht="25.5" x14ac:dyDescent="0.2">
      <c r="A61" s="32">
        <f t="shared" si="6"/>
        <v>51</v>
      </c>
      <c r="B61" s="1" t="s">
        <v>119</v>
      </c>
      <c r="C61" s="37" t="s">
        <v>2</v>
      </c>
      <c r="D61" s="42">
        <v>5</v>
      </c>
      <c r="E61" s="24"/>
      <c r="F61" s="33">
        <f t="shared" si="5"/>
        <v>0</v>
      </c>
    </row>
    <row r="62" spans="1:6" ht="25.5" x14ac:dyDescent="0.2">
      <c r="A62" s="32">
        <f t="shared" si="6"/>
        <v>52</v>
      </c>
      <c r="B62" s="1" t="s">
        <v>120</v>
      </c>
      <c r="C62" s="37" t="s">
        <v>2</v>
      </c>
      <c r="D62" s="42">
        <v>2</v>
      </c>
      <c r="E62" s="24"/>
      <c r="F62" s="33">
        <f t="shared" si="5"/>
        <v>0</v>
      </c>
    </row>
    <row r="63" spans="1:6" ht="25.5" x14ac:dyDescent="0.2">
      <c r="A63" s="32">
        <f t="shared" si="6"/>
        <v>53</v>
      </c>
      <c r="B63" s="1" t="s">
        <v>127</v>
      </c>
      <c r="C63" s="37" t="s">
        <v>3</v>
      </c>
      <c r="D63" s="252">
        <v>46</v>
      </c>
      <c r="E63" s="24"/>
      <c r="F63" s="33">
        <f t="shared" si="5"/>
        <v>0</v>
      </c>
    </row>
    <row r="64" spans="1:6" ht="25.5" x14ac:dyDescent="0.2">
      <c r="A64" s="32">
        <f t="shared" si="6"/>
        <v>54</v>
      </c>
      <c r="B64" s="1" t="s">
        <v>773</v>
      </c>
      <c r="C64" s="26" t="s">
        <v>6</v>
      </c>
      <c r="D64" s="42">
        <v>135</v>
      </c>
      <c r="E64" s="24"/>
      <c r="F64" s="33">
        <f t="shared" si="5"/>
        <v>0</v>
      </c>
    </row>
    <row r="65" spans="1:6" ht="25.5" x14ac:dyDescent="0.2">
      <c r="A65" s="32">
        <f t="shared" si="6"/>
        <v>55</v>
      </c>
      <c r="B65" s="1" t="s">
        <v>132</v>
      </c>
      <c r="C65" s="26" t="s">
        <v>6</v>
      </c>
      <c r="D65" s="42">
        <v>46</v>
      </c>
      <c r="E65" s="24"/>
      <c r="F65" s="33">
        <f t="shared" si="5"/>
        <v>0</v>
      </c>
    </row>
    <row r="66" spans="1:6" ht="76.5" x14ac:dyDescent="0.2">
      <c r="A66" s="32">
        <f t="shared" si="6"/>
        <v>56</v>
      </c>
      <c r="B66" s="1" t="s">
        <v>128</v>
      </c>
      <c r="C66" s="26" t="s">
        <v>4</v>
      </c>
      <c r="D66" s="42">
        <v>66</v>
      </c>
      <c r="E66" s="24"/>
      <c r="F66" s="33">
        <f t="shared" si="5"/>
        <v>0</v>
      </c>
    </row>
    <row r="67" spans="1:6" ht="25.5" x14ac:dyDescent="0.2">
      <c r="A67" s="32">
        <f t="shared" si="6"/>
        <v>57</v>
      </c>
      <c r="B67" s="1" t="s">
        <v>774</v>
      </c>
      <c r="C67" s="26" t="s">
        <v>4</v>
      </c>
      <c r="D67" s="42">
        <v>1</v>
      </c>
      <c r="E67" s="24"/>
      <c r="F67" s="33">
        <f t="shared" si="5"/>
        <v>0</v>
      </c>
    </row>
    <row r="68" spans="1:6" ht="25.5" x14ac:dyDescent="0.2">
      <c r="A68" s="32">
        <f t="shared" si="6"/>
        <v>58</v>
      </c>
      <c r="B68" s="1" t="s">
        <v>118</v>
      </c>
      <c r="C68" s="26" t="s">
        <v>3</v>
      </c>
      <c r="D68" s="42">
        <f>14*0.15</f>
        <v>2.1</v>
      </c>
      <c r="E68" s="24"/>
      <c r="F68" s="33">
        <f t="shared" si="5"/>
        <v>0</v>
      </c>
    </row>
    <row r="69" spans="1:6" ht="26.25" thickBot="1" x14ac:dyDescent="0.25">
      <c r="A69" s="32">
        <f t="shared" si="6"/>
        <v>59</v>
      </c>
      <c r="B69" s="29" t="s">
        <v>129</v>
      </c>
      <c r="C69" s="35" t="s">
        <v>3</v>
      </c>
      <c r="D69" s="51">
        <v>14</v>
      </c>
      <c r="E69" s="30"/>
      <c r="F69" s="36">
        <f t="shared" si="5"/>
        <v>0</v>
      </c>
    </row>
    <row r="70" spans="1:6" ht="13.5" thickBot="1" x14ac:dyDescent="0.25">
      <c r="A70" s="331">
        <f t="shared" si="6"/>
        <v>60</v>
      </c>
      <c r="B70" s="332" t="s">
        <v>41</v>
      </c>
      <c r="C70" s="333"/>
      <c r="D70" s="334"/>
      <c r="E70" s="335"/>
      <c r="F70" s="336"/>
    </row>
    <row r="71" spans="1:6" ht="25.5" x14ac:dyDescent="0.2">
      <c r="A71" s="32">
        <f t="shared" si="6"/>
        <v>61</v>
      </c>
      <c r="B71" s="276" t="s">
        <v>782</v>
      </c>
      <c r="C71" s="277" t="s">
        <v>3</v>
      </c>
      <c r="D71" s="253">
        <f>240+D72</f>
        <v>260</v>
      </c>
      <c r="E71" s="17"/>
      <c r="F71" s="18">
        <f t="shared" ref="F71:F80" si="7">E71*D71</f>
        <v>0</v>
      </c>
    </row>
    <row r="72" spans="1:6" ht="25.5" x14ac:dyDescent="0.2">
      <c r="A72" s="32">
        <f t="shared" si="6"/>
        <v>62</v>
      </c>
      <c r="B72" s="121" t="s">
        <v>131</v>
      </c>
      <c r="C72" s="250" t="s">
        <v>3</v>
      </c>
      <c r="D72" s="252">
        <v>20</v>
      </c>
      <c r="E72" s="24"/>
      <c r="F72" s="33">
        <f t="shared" si="7"/>
        <v>0</v>
      </c>
    </row>
    <row r="73" spans="1:6" x14ac:dyDescent="0.2">
      <c r="A73" s="32">
        <f t="shared" si="6"/>
        <v>63</v>
      </c>
      <c r="B73" s="41" t="s">
        <v>130</v>
      </c>
      <c r="C73" s="26" t="s">
        <v>3</v>
      </c>
      <c r="D73" s="42">
        <v>145</v>
      </c>
      <c r="E73" s="24"/>
      <c r="F73" s="33">
        <f t="shared" si="7"/>
        <v>0</v>
      </c>
    </row>
    <row r="74" spans="1:6" ht="25.5" x14ac:dyDescent="0.2">
      <c r="A74" s="32">
        <f t="shared" si="6"/>
        <v>64</v>
      </c>
      <c r="B74" s="41" t="s">
        <v>133</v>
      </c>
      <c r="C74" s="26" t="s">
        <v>3</v>
      </c>
      <c r="D74" s="42">
        <v>50</v>
      </c>
      <c r="E74" s="24"/>
      <c r="F74" s="33">
        <f t="shared" si="7"/>
        <v>0</v>
      </c>
    </row>
    <row r="75" spans="1:6" s="217" customFormat="1" ht="38.25" x14ac:dyDescent="0.2">
      <c r="A75" s="32">
        <f t="shared" si="6"/>
        <v>65</v>
      </c>
      <c r="B75" s="41" t="s">
        <v>135</v>
      </c>
      <c r="C75" s="26" t="s">
        <v>3</v>
      </c>
      <c r="D75" s="42">
        <v>50</v>
      </c>
      <c r="E75" s="24"/>
      <c r="F75" s="33">
        <f t="shared" si="7"/>
        <v>0</v>
      </c>
    </row>
    <row r="76" spans="1:6" x14ac:dyDescent="0.2">
      <c r="A76" s="32">
        <f t="shared" si="6"/>
        <v>66</v>
      </c>
      <c r="B76" s="41" t="s">
        <v>92</v>
      </c>
      <c r="C76" s="26" t="s">
        <v>3</v>
      </c>
      <c r="D76" s="42">
        <v>150</v>
      </c>
      <c r="E76" s="24"/>
      <c r="F76" s="33">
        <f t="shared" si="7"/>
        <v>0</v>
      </c>
    </row>
    <row r="77" spans="1:6" x14ac:dyDescent="0.2">
      <c r="A77" s="32">
        <f t="shared" si="6"/>
        <v>67</v>
      </c>
      <c r="B77" s="41" t="s">
        <v>93</v>
      </c>
      <c r="C77" s="26" t="s">
        <v>3</v>
      </c>
      <c r="D77" s="42">
        <v>810</v>
      </c>
      <c r="E77" s="24"/>
      <c r="F77" s="33">
        <f t="shared" si="7"/>
        <v>0</v>
      </c>
    </row>
    <row r="78" spans="1:6" ht="25.5" x14ac:dyDescent="0.2">
      <c r="A78" s="32">
        <f t="shared" si="6"/>
        <v>68</v>
      </c>
      <c r="B78" s="1" t="s">
        <v>54</v>
      </c>
      <c r="C78" s="26" t="s">
        <v>6</v>
      </c>
      <c r="D78" s="42">
        <v>127</v>
      </c>
      <c r="E78" s="24"/>
      <c r="F78" s="33">
        <f t="shared" si="7"/>
        <v>0</v>
      </c>
    </row>
    <row r="79" spans="1:6" x14ac:dyDescent="0.2">
      <c r="A79" s="32">
        <f t="shared" si="6"/>
        <v>69</v>
      </c>
      <c r="B79" s="41" t="s">
        <v>47</v>
      </c>
      <c r="C79" s="26" t="s">
        <v>3</v>
      </c>
      <c r="D79" s="42">
        <v>810</v>
      </c>
      <c r="E79" s="24"/>
      <c r="F79" s="33">
        <f t="shared" si="7"/>
        <v>0</v>
      </c>
    </row>
    <row r="80" spans="1:6" ht="26.25" thickBot="1" x14ac:dyDescent="0.25">
      <c r="A80" s="43">
        <f>A79+1</f>
        <v>70</v>
      </c>
      <c r="B80" s="44" t="s">
        <v>134</v>
      </c>
      <c r="C80" s="35" t="s">
        <v>6</v>
      </c>
      <c r="D80" s="51">
        <v>48</v>
      </c>
      <c r="E80" s="203"/>
      <c r="F80" s="36">
        <f t="shared" si="7"/>
        <v>0</v>
      </c>
    </row>
    <row r="81" spans="1:6" ht="13.5" thickBot="1" x14ac:dyDescent="0.25">
      <c r="A81" s="337"/>
      <c r="B81" s="319" t="s">
        <v>26</v>
      </c>
      <c r="C81" s="328"/>
      <c r="D81" s="329"/>
      <c r="E81" s="330"/>
      <c r="F81" s="320"/>
    </row>
    <row r="82" spans="1:6" ht="25.5" x14ac:dyDescent="0.2">
      <c r="A82" s="39">
        <f>A80+1</f>
        <v>71</v>
      </c>
      <c r="B82" s="15" t="s">
        <v>35</v>
      </c>
      <c r="C82" s="45" t="s">
        <v>3</v>
      </c>
      <c r="D82" s="46">
        <v>43</v>
      </c>
      <c r="E82" s="17"/>
      <c r="F82" s="18">
        <f t="shared" ref="F82:F101" si="8">E82*D82</f>
        <v>0</v>
      </c>
    </row>
    <row r="83" spans="1:6" ht="25.5" x14ac:dyDescent="0.2">
      <c r="A83" s="34">
        <f>A82+1</f>
        <v>72</v>
      </c>
      <c r="B83" s="1" t="s">
        <v>36</v>
      </c>
      <c r="C83" s="23" t="s">
        <v>3</v>
      </c>
      <c r="D83" s="27">
        <v>26</v>
      </c>
      <c r="E83" s="24"/>
      <c r="F83" s="33">
        <f t="shared" si="8"/>
        <v>0</v>
      </c>
    </row>
    <row r="84" spans="1:6" ht="25.5" x14ac:dyDescent="0.2">
      <c r="A84" s="34">
        <f t="shared" ref="A84:A100" si="9">A83+1</f>
        <v>73</v>
      </c>
      <c r="B84" s="1" t="s">
        <v>37</v>
      </c>
      <c r="C84" s="23" t="s">
        <v>3</v>
      </c>
      <c r="D84" s="27">
        <v>17</v>
      </c>
      <c r="E84" s="24"/>
      <c r="F84" s="33">
        <f t="shared" si="8"/>
        <v>0</v>
      </c>
    </row>
    <row r="85" spans="1:6" ht="25.5" x14ac:dyDescent="0.2">
      <c r="A85" s="34">
        <f t="shared" si="9"/>
        <v>74</v>
      </c>
      <c r="B85" s="1" t="s">
        <v>29</v>
      </c>
      <c r="C85" s="23" t="s">
        <v>3</v>
      </c>
      <c r="D85" s="27">
        <v>30</v>
      </c>
      <c r="E85" s="24"/>
      <c r="F85" s="33">
        <f t="shared" si="8"/>
        <v>0</v>
      </c>
    </row>
    <row r="86" spans="1:6" s="217" customFormat="1" ht="25.5" x14ac:dyDescent="0.2">
      <c r="A86" s="34">
        <f t="shared" si="9"/>
        <v>75</v>
      </c>
      <c r="B86" s="1" t="s">
        <v>115</v>
      </c>
      <c r="C86" s="23" t="s">
        <v>3</v>
      </c>
      <c r="D86" s="27">
        <v>120</v>
      </c>
      <c r="E86" s="24"/>
      <c r="F86" s="33">
        <f t="shared" si="8"/>
        <v>0</v>
      </c>
    </row>
    <row r="87" spans="1:6" ht="25.5" x14ac:dyDescent="0.2">
      <c r="A87" s="34">
        <f t="shared" si="9"/>
        <v>76</v>
      </c>
      <c r="B87" s="1" t="s">
        <v>30</v>
      </c>
      <c r="C87" s="23" t="s">
        <v>3</v>
      </c>
      <c r="D87" s="27">
        <v>100</v>
      </c>
      <c r="E87" s="24"/>
      <c r="F87" s="33">
        <f t="shared" si="8"/>
        <v>0</v>
      </c>
    </row>
    <row r="88" spans="1:6" ht="25.5" x14ac:dyDescent="0.2">
      <c r="A88" s="34">
        <f t="shared" si="9"/>
        <v>77</v>
      </c>
      <c r="B88" s="1" t="s">
        <v>33</v>
      </c>
      <c r="C88" s="23" t="s">
        <v>3</v>
      </c>
      <c r="D88" s="27">
        <v>30</v>
      </c>
      <c r="E88" s="24"/>
      <c r="F88" s="33">
        <f t="shared" si="8"/>
        <v>0</v>
      </c>
    </row>
    <row r="89" spans="1:6" ht="25.5" x14ac:dyDescent="0.2">
      <c r="A89" s="34">
        <f t="shared" si="9"/>
        <v>78</v>
      </c>
      <c r="B89" s="1" t="s">
        <v>34</v>
      </c>
      <c r="C89" s="23" t="s">
        <v>3</v>
      </c>
      <c r="D89" s="27">
        <v>30</v>
      </c>
      <c r="E89" s="24"/>
      <c r="F89" s="33">
        <f t="shared" si="8"/>
        <v>0</v>
      </c>
    </row>
    <row r="90" spans="1:6" ht="25.5" x14ac:dyDescent="0.2">
      <c r="A90" s="34">
        <f t="shared" si="9"/>
        <v>79</v>
      </c>
      <c r="B90" s="1" t="s">
        <v>110</v>
      </c>
      <c r="C90" s="23"/>
      <c r="D90" s="27">
        <v>19</v>
      </c>
      <c r="E90" s="24"/>
      <c r="F90" s="33">
        <f t="shared" si="8"/>
        <v>0</v>
      </c>
    </row>
    <row r="91" spans="1:6" x14ac:dyDescent="0.2">
      <c r="A91" s="34">
        <f t="shared" si="9"/>
        <v>80</v>
      </c>
      <c r="B91" s="1" t="s">
        <v>31</v>
      </c>
      <c r="C91" s="23" t="s">
        <v>3</v>
      </c>
      <c r="D91" s="27">
        <v>330</v>
      </c>
      <c r="E91" s="24"/>
      <c r="F91" s="33">
        <f t="shared" si="8"/>
        <v>0</v>
      </c>
    </row>
    <row r="92" spans="1:6" ht="38.25" x14ac:dyDescent="0.2">
      <c r="A92" s="34">
        <f t="shared" si="9"/>
        <v>81</v>
      </c>
      <c r="B92" s="87" t="s">
        <v>783</v>
      </c>
      <c r="C92" s="274" t="s">
        <v>3</v>
      </c>
      <c r="D92" s="275">
        <v>5</v>
      </c>
      <c r="E92" s="24"/>
      <c r="F92" s="33">
        <f t="shared" si="8"/>
        <v>0</v>
      </c>
    </row>
    <row r="93" spans="1:6" x14ac:dyDescent="0.2">
      <c r="A93" s="34">
        <f t="shared" si="9"/>
        <v>82</v>
      </c>
      <c r="B93" s="87" t="s">
        <v>32</v>
      </c>
      <c r="C93" s="274" t="s">
        <v>3</v>
      </c>
      <c r="D93" s="275">
        <v>173</v>
      </c>
      <c r="E93" s="52"/>
      <c r="F93" s="33">
        <f t="shared" si="8"/>
        <v>0</v>
      </c>
    </row>
    <row r="94" spans="1:6" ht="25.5" x14ac:dyDescent="0.2">
      <c r="A94" s="34">
        <f t="shared" si="9"/>
        <v>83</v>
      </c>
      <c r="B94" s="87" t="s">
        <v>87</v>
      </c>
      <c r="C94" s="274" t="s">
        <v>3</v>
      </c>
      <c r="D94" s="275">
        <v>87</v>
      </c>
      <c r="E94" s="24"/>
      <c r="F94" s="33">
        <f t="shared" si="8"/>
        <v>0</v>
      </c>
    </row>
    <row r="95" spans="1:6" ht="25.5" x14ac:dyDescent="0.2">
      <c r="A95" s="34">
        <f t="shared" si="9"/>
        <v>84</v>
      </c>
      <c r="B95" s="87" t="s">
        <v>88</v>
      </c>
      <c r="C95" s="274" t="s">
        <v>3</v>
      </c>
      <c r="D95" s="275">
        <v>105</v>
      </c>
      <c r="E95" s="24"/>
      <c r="F95" s="33">
        <f t="shared" si="8"/>
        <v>0</v>
      </c>
    </row>
    <row r="96" spans="1:6" x14ac:dyDescent="0.2">
      <c r="A96" s="34">
        <f t="shared" si="9"/>
        <v>85</v>
      </c>
      <c r="B96" s="87" t="s">
        <v>784</v>
      </c>
      <c r="C96" s="274" t="s">
        <v>3</v>
      </c>
      <c r="D96" s="275">
        <v>42</v>
      </c>
      <c r="E96" s="24"/>
      <c r="F96" s="33">
        <f t="shared" si="8"/>
        <v>0</v>
      </c>
    </row>
    <row r="97" spans="1:6" ht="25.5" x14ac:dyDescent="0.2">
      <c r="A97" s="34">
        <f t="shared" si="9"/>
        <v>86</v>
      </c>
      <c r="B97" s="1" t="s">
        <v>89</v>
      </c>
      <c r="C97" s="23" t="s">
        <v>3</v>
      </c>
      <c r="D97" s="27">
        <v>8</v>
      </c>
      <c r="E97" s="24"/>
      <c r="F97" s="33">
        <f t="shared" si="8"/>
        <v>0</v>
      </c>
    </row>
    <row r="98" spans="1:6" ht="25.5" x14ac:dyDescent="0.2">
      <c r="A98" s="34">
        <f t="shared" si="9"/>
        <v>87</v>
      </c>
      <c r="B98" s="1" t="s">
        <v>98</v>
      </c>
      <c r="C98" s="23" t="s">
        <v>6</v>
      </c>
      <c r="D98" s="27">
        <v>140</v>
      </c>
      <c r="E98" s="24"/>
      <c r="F98" s="33">
        <f t="shared" si="8"/>
        <v>0</v>
      </c>
    </row>
    <row r="99" spans="1:6" ht="25.5" x14ac:dyDescent="0.2">
      <c r="A99" s="34">
        <f t="shared" si="9"/>
        <v>88</v>
      </c>
      <c r="B99" s="1" t="s">
        <v>63</v>
      </c>
      <c r="C99" s="23" t="s">
        <v>6</v>
      </c>
      <c r="D99" s="27">
        <v>125</v>
      </c>
      <c r="E99" s="24"/>
      <c r="F99" s="33">
        <f t="shared" si="8"/>
        <v>0</v>
      </c>
    </row>
    <row r="100" spans="1:6" ht="25.5" x14ac:dyDescent="0.2">
      <c r="A100" s="34">
        <f t="shared" si="9"/>
        <v>89</v>
      </c>
      <c r="B100" s="1" t="s">
        <v>38</v>
      </c>
      <c r="C100" s="20" t="s">
        <v>6</v>
      </c>
      <c r="D100" s="27">
        <v>47</v>
      </c>
      <c r="E100" s="24"/>
      <c r="F100" s="33">
        <f t="shared" si="8"/>
        <v>0</v>
      </c>
    </row>
    <row r="101" spans="1:6" ht="26.25" thickBot="1" x14ac:dyDescent="0.25">
      <c r="A101" s="38">
        <f>A100+1</f>
        <v>90</v>
      </c>
      <c r="B101" s="29" t="s">
        <v>94</v>
      </c>
      <c r="C101" s="47" t="s">
        <v>3</v>
      </c>
      <c r="D101" s="48">
        <v>120</v>
      </c>
      <c r="E101" s="30"/>
      <c r="F101" s="36">
        <f t="shared" si="8"/>
        <v>0</v>
      </c>
    </row>
    <row r="102" spans="1:6" ht="13.5" thickBot="1" x14ac:dyDescent="0.25">
      <c r="A102" s="337"/>
      <c r="B102" s="319" t="s">
        <v>27</v>
      </c>
      <c r="C102" s="328"/>
      <c r="D102" s="329"/>
      <c r="E102" s="330"/>
      <c r="F102" s="320"/>
    </row>
    <row r="103" spans="1:6" ht="25.5" x14ac:dyDescent="0.2">
      <c r="A103" s="39">
        <f>A101+1</f>
        <v>91</v>
      </c>
      <c r="B103" s="15" t="s">
        <v>70</v>
      </c>
      <c r="C103" s="49" t="s">
        <v>3</v>
      </c>
      <c r="D103" s="46">
        <v>745</v>
      </c>
      <c r="E103" s="17"/>
      <c r="F103" s="18">
        <f t="shared" ref="F103:F113" si="10">E103*D103</f>
        <v>0</v>
      </c>
    </row>
    <row r="104" spans="1:6" ht="25.5" x14ac:dyDescent="0.2">
      <c r="A104" s="40">
        <f>A103+1</f>
        <v>92</v>
      </c>
      <c r="B104" s="1" t="s">
        <v>646</v>
      </c>
      <c r="C104" s="20" t="s">
        <v>3</v>
      </c>
      <c r="D104" s="27">
        <v>15</v>
      </c>
      <c r="E104" s="24"/>
      <c r="F104" s="33">
        <f t="shared" si="10"/>
        <v>0</v>
      </c>
    </row>
    <row r="105" spans="1:6" ht="25.5" x14ac:dyDescent="0.2">
      <c r="A105" s="40">
        <f t="shared" ref="A105:A113" si="11">A104+1</f>
        <v>93</v>
      </c>
      <c r="B105" s="1" t="s">
        <v>103</v>
      </c>
      <c r="C105" s="20" t="s">
        <v>3</v>
      </c>
      <c r="D105" s="27">
        <v>760</v>
      </c>
      <c r="E105" s="24"/>
      <c r="F105" s="33">
        <f t="shared" si="10"/>
        <v>0</v>
      </c>
    </row>
    <row r="106" spans="1:6" x14ac:dyDescent="0.2">
      <c r="A106" s="40">
        <f t="shared" si="11"/>
        <v>94</v>
      </c>
      <c r="B106" s="1" t="s">
        <v>71</v>
      </c>
      <c r="C106" s="20" t="s">
        <v>6</v>
      </c>
      <c r="D106" s="27">
        <v>180</v>
      </c>
      <c r="E106" s="24"/>
      <c r="F106" s="33">
        <f t="shared" si="10"/>
        <v>0</v>
      </c>
    </row>
    <row r="107" spans="1:6" s="217" customFormat="1" x14ac:dyDescent="0.2">
      <c r="A107" s="40">
        <f t="shared" si="11"/>
        <v>95</v>
      </c>
      <c r="B107" s="1" t="s">
        <v>72</v>
      </c>
      <c r="C107" s="20" t="s">
        <v>3</v>
      </c>
      <c r="D107" s="27">
        <v>760</v>
      </c>
      <c r="E107" s="24"/>
      <c r="F107" s="33">
        <f t="shared" si="10"/>
        <v>0</v>
      </c>
    </row>
    <row r="108" spans="1:6" ht="38.25" x14ac:dyDescent="0.2">
      <c r="A108" s="40">
        <f t="shared" si="11"/>
        <v>96</v>
      </c>
      <c r="B108" s="1" t="s">
        <v>97</v>
      </c>
      <c r="C108" s="20" t="s">
        <v>3</v>
      </c>
      <c r="D108" s="27">
        <v>560</v>
      </c>
      <c r="E108" s="24"/>
      <c r="F108" s="33">
        <f t="shared" si="10"/>
        <v>0</v>
      </c>
    </row>
    <row r="109" spans="1:6" ht="25.5" x14ac:dyDescent="0.2">
      <c r="A109" s="40">
        <f t="shared" si="11"/>
        <v>97</v>
      </c>
      <c r="B109" s="1" t="s">
        <v>104</v>
      </c>
      <c r="C109" s="20" t="s">
        <v>3</v>
      </c>
      <c r="D109" s="27">
        <v>20</v>
      </c>
      <c r="E109" s="24"/>
      <c r="F109" s="33">
        <f t="shared" si="10"/>
        <v>0</v>
      </c>
    </row>
    <row r="110" spans="1:6" ht="25.5" x14ac:dyDescent="0.2">
      <c r="A110" s="40">
        <f t="shared" si="11"/>
        <v>98</v>
      </c>
      <c r="B110" s="1" t="s">
        <v>105</v>
      </c>
      <c r="C110" s="20" t="s">
        <v>3</v>
      </c>
      <c r="D110" s="27">
        <v>13</v>
      </c>
      <c r="E110" s="24"/>
      <c r="F110" s="33">
        <f t="shared" si="10"/>
        <v>0</v>
      </c>
    </row>
    <row r="111" spans="1:6" ht="25.5" x14ac:dyDescent="0.2">
      <c r="A111" s="40">
        <f t="shared" si="11"/>
        <v>99</v>
      </c>
      <c r="B111" s="1" t="s">
        <v>69</v>
      </c>
      <c r="C111" s="20" t="s">
        <v>3</v>
      </c>
      <c r="D111" s="27">
        <v>165</v>
      </c>
      <c r="E111" s="24"/>
      <c r="F111" s="33">
        <f t="shared" si="10"/>
        <v>0</v>
      </c>
    </row>
    <row r="112" spans="1:6" ht="25.5" x14ac:dyDescent="0.2">
      <c r="A112" s="40">
        <f t="shared" si="11"/>
        <v>100</v>
      </c>
      <c r="B112" s="1" t="s">
        <v>73</v>
      </c>
      <c r="C112" s="20" t="s">
        <v>6</v>
      </c>
      <c r="D112" s="27">
        <v>180</v>
      </c>
      <c r="E112" s="210"/>
      <c r="F112" s="33">
        <f t="shared" si="10"/>
        <v>0</v>
      </c>
    </row>
    <row r="113" spans="1:6" ht="26.25" thickBot="1" x14ac:dyDescent="0.25">
      <c r="A113" s="40">
        <f t="shared" si="11"/>
        <v>101</v>
      </c>
      <c r="B113" s="1" t="s">
        <v>96</v>
      </c>
      <c r="C113" s="20" t="s">
        <v>6</v>
      </c>
      <c r="D113" s="27">
        <v>100</v>
      </c>
      <c r="E113" s="24"/>
      <c r="F113" s="33">
        <f t="shared" si="10"/>
        <v>0</v>
      </c>
    </row>
    <row r="114" spans="1:6" ht="13.5" thickBot="1" x14ac:dyDescent="0.25">
      <c r="A114" s="337"/>
      <c r="B114" s="319" t="s">
        <v>112</v>
      </c>
      <c r="C114" s="328"/>
      <c r="D114" s="329"/>
      <c r="E114" s="330"/>
      <c r="F114" s="320"/>
    </row>
    <row r="115" spans="1:6" ht="25.5" x14ac:dyDescent="0.2">
      <c r="A115" s="39">
        <f>A113+1</f>
        <v>102</v>
      </c>
      <c r="B115" s="15" t="s">
        <v>78</v>
      </c>
      <c r="C115" s="49" t="s">
        <v>2</v>
      </c>
      <c r="D115" s="46">
        <v>13</v>
      </c>
      <c r="E115" s="17"/>
      <c r="F115" s="18">
        <f t="shared" ref="F115:F129" si="12">E115*D115</f>
        <v>0</v>
      </c>
    </row>
    <row r="116" spans="1:6" ht="25.5" x14ac:dyDescent="0.2">
      <c r="A116" s="40">
        <f>A115+1</f>
        <v>103</v>
      </c>
      <c r="B116" s="1" t="s">
        <v>74</v>
      </c>
      <c r="C116" s="20" t="s">
        <v>3</v>
      </c>
      <c r="D116" s="27">
        <v>127</v>
      </c>
      <c r="E116" s="24"/>
      <c r="F116" s="33">
        <f t="shared" si="12"/>
        <v>0</v>
      </c>
    </row>
    <row r="117" spans="1:6" ht="25.5" x14ac:dyDescent="0.2">
      <c r="A117" s="40">
        <f t="shared" ref="A117:A128" si="13">A116+1</f>
        <v>104</v>
      </c>
      <c r="B117" s="1" t="s">
        <v>137</v>
      </c>
      <c r="C117" s="20" t="s">
        <v>3</v>
      </c>
      <c r="D117" s="27">
        <v>121</v>
      </c>
      <c r="E117" s="24"/>
      <c r="F117" s="33">
        <f t="shared" si="12"/>
        <v>0</v>
      </c>
    </row>
    <row r="118" spans="1:6" ht="25.5" x14ac:dyDescent="0.2">
      <c r="A118" s="40">
        <f t="shared" si="13"/>
        <v>105</v>
      </c>
      <c r="B118" s="1" t="s">
        <v>777</v>
      </c>
      <c r="C118" s="20" t="s">
        <v>3</v>
      </c>
      <c r="D118" s="27">
        <v>21</v>
      </c>
      <c r="E118" s="24"/>
      <c r="F118" s="33">
        <f t="shared" si="12"/>
        <v>0</v>
      </c>
    </row>
    <row r="119" spans="1:6" s="217" customFormat="1" ht="25.5" x14ac:dyDescent="0.2">
      <c r="A119" s="40">
        <f t="shared" si="13"/>
        <v>106</v>
      </c>
      <c r="B119" s="1" t="s">
        <v>113</v>
      </c>
      <c r="C119" s="20" t="s">
        <v>3</v>
      </c>
      <c r="D119" s="27">
        <v>19</v>
      </c>
      <c r="E119" s="24"/>
      <c r="F119" s="33">
        <f t="shared" si="12"/>
        <v>0</v>
      </c>
    </row>
    <row r="120" spans="1:6" ht="25.5" x14ac:dyDescent="0.2">
      <c r="A120" s="40">
        <f t="shared" si="13"/>
        <v>107</v>
      </c>
      <c r="B120" s="1" t="s">
        <v>111</v>
      </c>
      <c r="C120" s="20" t="s">
        <v>2</v>
      </c>
      <c r="D120" s="27">
        <v>0.8</v>
      </c>
      <c r="E120" s="24"/>
      <c r="F120" s="33">
        <f t="shared" si="12"/>
        <v>0</v>
      </c>
    </row>
    <row r="121" spans="1:6" x14ac:dyDescent="0.2">
      <c r="A121" s="40">
        <f t="shared" si="13"/>
        <v>108</v>
      </c>
      <c r="B121" s="1" t="s">
        <v>56</v>
      </c>
      <c r="C121" s="20" t="s">
        <v>3</v>
      </c>
      <c r="D121" s="27">
        <v>0</v>
      </c>
      <c r="E121" s="24"/>
      <c r="F121" s="33">
        <f t="shared" si="12"/>
        <v>0</v>
      </c>
    </row>
    <row r="122" spans="1:6" x14ac:dyDescent="0.2">
      <c r="A122" s="40">
        <f t="shared" si="13"/>
        <v>109</v>
      </c>
      <c r="B122" s="1" t="s">
        <v>57</v>
      </c>
      <c r="C122" s="20" t="s">
        <v>3</v>
      </c>
      <c r="D122" s="27">
        <v>260</v>
      </c>
      <c r="E122" s="24"/>
      <c r="F122" s="33">
        <f t="shared" si="12"/>
        <v>0</v>
      </c>
    </row>
    <row r="123" spans="1:6" ht="25.5" x14ac:dyDescent="0.2">
      <c r="A123" s="40">
        <f t="shared" si="13"/>
        <v>110</v>
      </c>
      <c r="B123" s="1" t="s">
        <v>82</v>
      </c>
      <c r="C123" s="20" t="s">
        <v>3</v>
      </c>
      <c r="D123" s="27">
        <v>141</v>
      </c>
      <c r="E123" s="24"/>
      <c r="F123" s="33">
        <f t="shared" si="12"/>
        <v>0</v>
      </c>
    </row>
    <row r="124" spans="1:6" ht="25.5" x14ac:dyDescent="0.2">
      <c r="A124" s="40">
        <f t="shared" si="13"/>
        <v>111</v>
      </c>
      <c r="B124" s="1" t="s">
        <v>77</v>
      </c>
      <c r="C124" s="20" t="s">
        <v>3</v>
      </c>
      <c r="D124" s="27">
        <v>260</v>
      </c>
      <c r="E124" s="24"/>
      <c r="F124" s="33">
        <f t="shared" si="12"/>
        <v>0</v>
      </c>
    </row>
    <row r="125" spans="1:6" ht="25.5" x14ac:dyDescent="0.2">
      <c r="A125" s="40">
        <f t="shared" si="13"/>
        <v>112</v>
      </c>
      <c r="B125" s="87" t="s">
        <v>75</v>
      </c>
      <c r="C125" s="20" t="s">
        <v>3</v>
      </c>
      <c r="D125" s="27">
        <v>260</v>
      </c>
      <c r="E125" s="24"/>
      <c r="F125" s="33">
        <f t="shared" si="12"/>
        <v>0</v>
      </c>
    </row>
    <row r="126" spans="1:6" ht="25.5" x14ac:dyDescent="0.2">
      <c r="A126" s="40">
        <f t="shared" si="13"/>
        <v>113</v>
      </c>
      <c r="B126" s="87" t="s">
        <v>76</v>
      </c>
      <c r="C126" s="20" t="s">
        <v>3</v>
      </c>
      <c r="D126" s="27">
        <v>260</v>
      </c>
      <c r="E126" s="24"/>
      <c r="F126" s="33">
        <f t="shared" si="12"/>
        <v>0</v>
      </c>
    </row>
    <row r="127" spans="1:6" ht="25.5" x14ac:dyDescent="0.2">
      <c r="A127" s="40">
        <f t="shared" si="13"/>
        <v>114</v>
      </c>
      <c r="B127" s="1" t="s">
        <v>58</v>
      </c>
      <c r="C127" s="20" t="s">
        <v>3</v>
      </c>
      <c r="D127" s="27">
        <v>120</v>
      </c>
      <c r="E127" s="24"/>
      <c r="F127" s="33">
        <f t="shared" si="12"/>
        <v>0</v>
      </c>
    </row>
    <row r="128" spans="1:6" x14ac:dyDescent="0.2">
      <c r="A128" s="40">
        <f t="shared" si="13"/>
        <v>115</v>
      </c>
      <c r="B128" s="1" t="s">
        <v>59</v>
      </c>
      <c r="C128" s="20" t="s">
        <v>6</v>
      </c>
      <c r="D128" s="27">
        <v>15.3</v>
      </c>
      <c r="E128" s="24"/>
      <c r="F128" s="33">
        <f t="shared" si="12"/>
        <v>0</v>
      </c>
    </row>
    <row r="129" spans="1:6" ht="26.25" thickBot="1" x14ac:dyDescent="0.25">
      <c r="A129" s="43">
        <f>A128+1</f>
        <v>116</v>
      </c>
      <c r="B129" s="29" t="s">
        <v>404</v>
      </c>
      <c r="C129" s="47" t="s">
        <v>2</v>
      </c>
      <c r="D129" s="48">
        <v>0.7</v>
      </c>
      <c r="E129" s="30"/>
      <c r="F129" s="36">
        <f t="shared" si="12"/>
        <v>0</v>
      </c>
    </row>
    <row r="130" spans="1:6" ht="13.5" thickBot="1" x14ac:dyDescent="0.25">
      <c r="A130" s="337"/>
      <c r="B130" s="319" t="s">
        <v>779</v>
      </c>
      <c r="C130" s="328"/>
      <c r="D130" s="329"/>
      <c r="E130" s="330"/>
      <c r="F130" s="320"/>
    </row>
    <row r="131" spans="1:6" ht="25.5" x14ac:dyDescent="0.2">
      <c r="A131" s="31">
        <f>A129+1</f>
        <v>117</v>
      </c>
      <c r="B131" s="15" t="s">
        <v>86</v>
      </c>
      <c r="C131" s="16" t="s">
        <v>3</v>
      </c>
      <c r="D131" s="50">
        <v>80</v>
      </c>
      <c r="E131" s="17"/>
      <c r="F131" s="18">
        <f t="shared" ref="F131:F140" si="14">E131*D131</f>
        <v>0</v>
      </c>
    </row>
    <row r="132" spans="1:6" ht="25.5" x14ac:dyDescent="0.2">
      <c r="A132" s="34">
        <f>A131+1</f>
        <v>118</v>
      </c>
      <c r="B132" s="1" t="s">
        <v>85</v>
      </c>
      <c r="C132" s="26"/>
      <c r="D132" s="42"/>
      <c r="E132" s="52"/>
      <c r="F132" s="33">
        <f t="shared" si="14"/>
        <v>0</v>
      </c>
    </row>
    <row r="133" spans="1:6" ht="25.5" x14ac:dyDescent="0.2">
      <c r="A133" s="34">
        <f t="shared" ref="A133:A137" si="15">A132+1</f>
        <v>119</v>
      </c>
      <c r="B133" s="1" t="s">
        <v>95</v>
      </c>
      <c r="C133" s="26" t="s">
        <v>4</v>
      </c>
      <c r="D133" s="42">
        <v>8</v>
      </c>
      <c r="E133" s="24"/>
      <c r="F133" s="33">
        <f t="shared" si="14"/>
        <v>0</v>
      </c>
    </row>
    <row r="134" spans="1:6" ht="25.5" x14ac:dyDescent="0.2">
      <c r="A134" s="34">
        <f t="shared" si="15"/>
        <v>120</v>
      </c>
      <c r="B134" s="1" t="s">
        <v>84</v>
      </c>
      <c r="C134" s="26" t="s">
        <v>4</v>
      </c>
      <c r="D134" s="42">
        <v>3</v>
      </c>
      <c r="E134" s="24"/>
      <c r="F134" s="33">
        <f t="shared" si="14"/>
        <v>0</v>
      </c>
    </row>
    <row r="135" spans="1:6" s="217" customFormat="1" ht="25.5" x14ac:dyDescent="0.2">
      <c r="A135" s="34">
        <f t="shared" si="15"/>
        <v>121</v>
      </c>
      <c r="B135" s="1" t="s">
        <v>83</v>
      </c>
      <c r="C135" s="26" t="s">
        <v>4</v>
      </c>
      <c r="D135" s="42">
        <v>4</v>
      </c>
      <c r="E135" s="24"/>
      <c r="F135" s="33">
        <f t="shared" si="14"/>
        <v>0</v>
      </c>
    </row>
    <row r="136" spans="1:6" ht="25.5" x14ac:dyDescent="0.2">
      <c r="A136" s="34">
        <f t="shared" si="15"/>
        <v>122</v>
      </c>
      <c r="B136" s="1" t="s">
        <v>116</v>
      </c>
      <c r="C136" s="26" t="s">
        <v>4</v>
      </c>
      <c r="D136" s="42">
        <v>5</v>
      </c>
      <c r="E136" s="24"/>
      <c r="F136" s="33">
        <f t="shared" si="14"/>
        <v>0</v>
      </c>
    </row>
    <row r="137" spans="1:6" ht="38.25" x14ac:dyDescent="0.2">
      <c r="A137" s="34">
        <f t="shared" si="15"/>
        <v>123</v>
      </c>
      <c r="B137" s="1" t="s">
        <v>117</v>
      </c>
      <c r="C137" s="26" t="s">
        <v>4</v>
      </c>
      <c r="D137" s="42">
        <v>5</v>
      </c>
      <c r="E137" s="24"/>
      <c r="F137" s="33">
        <f t="shared" si="14"/>
        <v>0</v>
      </c>
    </row>
    <row r="138" spans="1:6" ht="25.5" x14ac:dyDescent="0.2">
      <c r="A138" s="34">
        <f t="shared" ref="A138:A139" si="16">A137+11</f>
        <v>134</v>
      </c>
      <c r="B138" s="1" t="s">
        <v>48</v>
      </c>
      <c r="C138" s="26" t="s">
        <v>4</v>
      </c>
      <c r="D138" s="42">
        <v>2</v>
      </c>
      <c r="E138" s="24"/>
      <c r="F138" s="33">
        <f t="shared" si="14"/>
        <v>0</v>
      </c>
    </row>
    <row r="139" spans="1:6" ht="25.5" x14ac:dyDescent="0.2">
      <c r="A139" s="34">
        <f t="shared" si="16"/>
        <v>145</v>
      </c>
      <c r="B139" s="1" t="s">
        <v>49</v>
      </c>
      <c r="C139" s="26" t="s">
        <v>62</v>
      </c>
      <c r="D139" s="42">
        <v>5</v>
      </c>
      <c r="E139" s="24"/>
      <c r="F139" s="33">
        <f t="shared" si="14"/>
        <v>0</v>
      </c>
    </row>
    <row r="140" spans="1:6" ht="39" thickBot="1" x14ac:dyDescent="0.25">
      <c r="A140" s="38">
        <f>A139+1</f>
        <v>146</v>
      </c>
      <c r="B140" s="29" t="s">
        <v>91</v>
      </c>
      <c r="C140" s="35" t="s">
        <v>62</v>
      </c>
      <c r="D140" s="51">
        <v>6</v>
      </c>
      <c r="E140" s="30"/>
      <c r="F140" s="36">
        <f t="shared" si="14"/>
        <v>0</v>
      </c>
    </row>
    <row r="141" spans="1:6" ht="13.5" thickBot="1" x14ac:dyDescent="0.25">
      <c r="A141" s="337"/>
      <c r="B141" s="319" t="s">
        <v>50</v>
      </c>
      <c r="C141" s="328"/>
      <c r="D141" s="329"/>
      <c r="E141" s="330"/>
      <c r="F141" s="320"/>
    </row>
    <row r="142" spans="1:6" ht="25.5" x14ac:dyDescent="0.2">
      <c r="A142" s="31">
        <f>A140+1</f>
        <v>147</v>
      </c>
      <c r="B142" s="15" t="s">
        <v>136</v>
      </c>
      <c r="C142" s="16" t="s">
        <v>6</v>
      </c>
      <c r="D142" s="50">
        <v>8</v>
      </c>
      <c r="E142" s="17"/>
      <c r="F142" s="18">
        <f t="shared" ref="F142:F154" si="17">E142*D142</f>
        <v>0</v>
      </c>
    </row>
    <row r="143" spans="1:6" ht="25.5" x14ac:dyDescent="0.2">
      <c r="A143" s="34">
        <f>A142+1</f>
        <v>148</v>
      </c>
      <c r="B143" s="1" t="s">
        <v>53</v>
      </c>
      <c r="C143" s="26" t="s">
        <v>6</v>
      </c>
      <c r="D143" s="42">
        <v>11</v>
      </c>
      <c r="E143" s="24"/>
      <c r="F143" s="33">
        <f t="shared" si="17"/>
        <v>0</v>
      </c>
    </row>
    <row r="144" spans="1:6" ht="25.5" x14ac:dyDescent="0.2">
      <c r="A144" s="34">
        <f t="shared" ref="A144:A152" si="18">A143+1</f>
        <v>149</v>
      </c>
      <c r="B144" s="1" t="s">
        <v>79</v>
      </c>
      <c r="C144" s="26" t="s">
        <v>6</v>
      </c>
      <c r="D144" s="42">
        <v>14</v>
      </c>
      <c r="E144" s="24"/>
      <c r="F144" s="33">
        <f t="shared" si="17"/>
        <v>0</v>
      </c>
    </row>
    <row r="145" spans="1:6" s="217" customFormat="1" ht="165.75" x14ac:dyDescent="0.2">
      <c r="A145" s="34">
        <f t="shared" si="18"/>
        <v>150</v>
      </c>
      <c r="B145" s="1" t="s">
        <v>793</v>
      </c>
      <c r="C145" s="26" t="s">
        <v>4</v>
      </c>
      <c r="D145" s="42">
        <v>195</v>
      </c>
      <c r="E145" s="24"/>
      <c r="F145" s="33">
        <f t="shared" si="17"/>
        <v>0</v>
      </c>
    </row>
    <row r="146" spans="1:6" ht="25.5" x14ac:dyDescent="0.2">
      <c r="A146" s="34">
        <f t="shared" si="18"/>
        <v>151</v>
      </c>
      <c r="B146" s="1" t="s">
        <v>90</v>
      </c>
      <c r="C146" s="26" t="s">
        <v>3</v>
      </c>
      <c r="D146" s="42">
        <v>23</v>
      </c>
      <c r="E146" s="52"/>
      <c r="F146" s="33">
        <f t="shared" si="17"/>
        <v>0</v>
      </c>
    </row>
    <row r="147" spans="1:6" ht="25.5" x14ac:dyDescent="0.2">
      <c r="A147" s="34">
        <f t="shared" si="18"/>
        <v>152</v>
      </c>
      <c r="B147" s="1" t="s">
        <v>771</v>
      </c>
      <c r="C147" s="26" t="s">
        <v>62</v>
      </c>
      <c r="D147" s="42">
        <v>1</v>
      </c>
      <c r="E147" s="24"/>
      <c r="F147" s="33">
        <f t="shared" si="17"/>
        <v>0</v>
      </c>
    </row>
    <row r="148" spans="1:6" ht="25.5" x14ac:dyDescent="0.2">
      <c r="A148" s="34">
        <f t="shared" si="18"/>
        <v>153</v>
      </c>
      <c r="B148" s="1" t="s">
        <v>772</v>
      </c>
      <c r="C148" s="26" t="s">
        <v>62</v>
      </c>
      <c r="D148" s="42">
        <v>1</v>
      </c>
      <c r="E148" s="24"/>
      <c r="F148" s="33">
        <f t="shared" si="17"/>
        <v>0</v>
      </c>
    </row>
    <row r="149" spans="1:6" ht="25.5" x14ac:dyDescent="0.2">
      <c r="A149" s="34">
        <f t="shared" si="18"/>
        <v>154</v>
      </c>
      <c r="B149" s="1" t="s">
        <v>51</v>
      </c>
      <c r="C149" s="26" t="s">
        <v>3</v>
      </c>
      <c r="D149" s="42">
        <v>29</v>
      </c>
      <c r="E149" s="24"/>
      <c r="F149" s="33">
        <f t="shared" si="17"/>
        <v>0</v>
      </c>
    </row>
    <row r="150" spans="1:6" ht="25.5" x14ac:dyDescent="0.2">
      <c r="A150" s="34">
        <f t="shared" si="18"/>
        <v>155</v>
      </c>
      <c r="B150" s="1" t="s">
        <v>80</v>
      </c>
      <c r="C150" s="26" t="s">
        <v>3</v>
      </c>
      <c r="D150" s="42">
        <v>25</v>
      </c>
      <c r="E150" s="24"/>
      <c r="F150" s="33">
        <f t="shared" si="17"/>
        <v>0</v>
      </c>
    </row>
    <row r="151" spans="1:6" ht="38.25" x14ac:dyDescent="0.2">
      <c r="A151" s="34">
        <f t="shared" si="18"/>
        <v>156</v>
      </c>
      <c r="B151" s="87" t="s">
        <v>770</v>
      </c>
      <c r="C151" s="26" t="s">
        <v>4</v>
      </c>
      <c r="D151" s="42">
        <v>1</v>
      </c>
      <c r="E151" s="24"/>
      <c r="F151" s="33">
        <f t="shared" si="17"/>
        <v>0</v>
      </c>
    </row>
    <row r="152" spans="1:6" ht="25.5" x14ac:dyDescent="0.2">
      <c r="A152" s="34">
        <f t="shared" si="18"/>
        <v>157</v>
      </c>
      <c r="B152" s="1" t="s">
        <v>101</v>
      </c>
      <c r="C152" s="26" t="s">
        <v>4</v>
      </c>
      <c r="D152" s="42">
        <v>2</v>
      </c>
      <c r="E152" s="24"/>
      <c r="F152" s="33">
        <f t="shared" si="17"/>
        <v>0</v>
      </c>
    </row>
    <row r="153" spans="1:6" ht="25.5" x14ac:dyDescent="0.2">
      <c r="A153" s="34"/>
      <c r="B153" s="29" t="s">
        <v>780</v>
      </c>
      <c r="C153" s="35" t="s">
        <v>3</v>
      </c>
      <c r="D153" s="51">
        <v>8</v>
      </c>
      <c r="E153" s="30"/>
      <c r="F153" s="36">
        <f t="shared" si="17"/>
        <v>0</v>
      </c>
    </row>
    <row r="154" spans="1:6" ht="13.5" thickBot="1" x14ac:dyDescent="0.25">
      <c r="A154" s="34">
        <f>A152+1</f>
        <v>158</v>
      </c>
      <c r="B154" s="29" t="s">
        <v>81</v>
      </c>
      <c r="C154" s="35" t="s">
        <v>3</v>
      </c>
      <c r="D154" s="51">
        <v>150</v>
      </c>
      <c r="E154" s="30"/>
      <c r="F154" s="36">
        <f t="shared" si="17"/>
        <v>0</v>
      </c>
    </row>
    <row r="155" spans="1:6" ht="13.5" thickBot="1" x14ac:dyDescent="0.25">
      <c r="A155" s="337"/>
      <c r="B155" s="319" t="s">
        <v>108</v>
      </c>
      <c r="C155" s="328"/>
      <c r="D155" s="329"/>
      <c r="E155" s="330"/>
      <c r="F155" s="320"/>
    </row>
    <row r="156" spans="1:6" x14ac:dyDescent="0.2">
      <c r="A156" s="31">
        <f>A154+1</f>
        <v>159</v>
      </c>
      <c r="B156" s="15" t="s">
        <v>109</v>
      </c>
      <c r="C156" s="16" t="s">
        <v>3</v>
      </c>
      <c r="D156" s="50">
        <v>28</v>
      </c>
      <c r="E156" s="17"/>
      <c r="F156" s="18">
        <f>E156*D156</f>
        <v>0</v>
      </c>
    </row>
    <row r="157" spans="1:6" ht="25.5" x14ac:dyDescent="0.2">
      <c r="A157" s="34">
        <f>A156+1</f>
        <v>160</v>
      </c>
      <c r="B157" s="1" t="s">
        <v>114</v>
      </c>
      <c r="C157" s="26" t="s">
        <v>4</v>
      </c>
      <c r="D157" s="42">
        <v>1</v>
      </c>
      <c r="E157" s="24"/>
      <c r="F157" s="33">
        <f>E157*D157</f>
        <v>0</v>
      </c>
    </row>
    <row r="158" spans="1:6" s="217" customFormat="1" ht="25.5" x14ac:dyDescent="0.2">
      <c r="A158" s="26">
        <f>A157+1</f>
        <v>161</v>
      </c>
      <c r="B158" s="338" t="s">
        <v>776</v>
      </c>
      <c r="C158" s="250" t="s">
        <v>4</v>
      </c>
      <c r="D158" s="256">
        <v>4</v>
      </c>
      <c r="E158" s="255"/>
      <c r="F158" s="321">
        <f>E158*D158</f>
        <v>0</v>
      </c>
    </row>
    <row r="159" spans="1:6" customFormat="1" ht="13.5" thickBot="1" x14ac:dyDescent="0.25">
      <c r="A159" s="339" t="s">
        <v>370</v>
      </c>
      <c r="B159" s="340"/>
      <c r="C159" s="341"/>
      <c r="D159" s="342"/>
      <c r="E159" s="343"/>
      <c r="F159" s="344"/>
    </row>
    <row r="160" spans="1:6" ht="26.25" thickBot="1" x14ac:dyDescent="0.25">
      <c r="A160" s="345" t="s">
        <v>371</v>
      </c>
      <c r="B160" s="323" t="s">
        <v>372</v>
      </c>
      <c r="C160" s="346"/>
      <c r="D160" s="347"/>
      <c r="E160" s="348"/>
      <c r="F160" s="349"/>
    </row>
    <row r="161" spans="1:6" ht="15" x14ac:dyDescent="0.2">
      <c r="A161" s="106">
        <v>1</v>
      </c>
      <c r="B161" s="15" t="s">
        <v>140</v>
      </c>
      <c r="C161" s="79" t="s">
        <v>366</v>
      </c>
      <c r="D161" s="80">
        <v>770</v>
      </c>
      <c r="E161" s="80"/>
      <c r="F161" s="107">
        <f>E161*D161</f>
        <v>0</v>
      </c>
    </row>
    <row r="162" spans="1:6" ht="25.5" x14ac:dyDescent="0.2">
      <c r="A162" s="90">
        <v>2</v>
      </c>
      <c r="B162" s="1" t="s">
        <v>141</v>
      </c>
      <c r="C162" s="81" t="s">
        <v>366</v>
      </c>
      <c r="D162" s="82">
        <v>1400</v>
      </c>
      <c r="E162" s="82"/>
      <c r="F162" s="107">
        <f t="shared" ref="F162:F169" si="19">E162*D162</f>
        <v>0</v>
      </c>
    </row>
    <row r="163" spans="1:6" x14ac:dyDescent="0.2">
      <c r="A163" s="90">
        <v>3</v>
      </c>
      <c r="B163" s="1" t="s">
        <v>142</v>
      </c>
      <c r="C163" s="81" t="s">
        <v>6</v>
      </c>
      <c r="D163" s="82">
        <v>67</v>
      </c>
      <c r="E163" s="82"/>
      <c r="F163" s="107">
        <f t="shared" si="19"/>
        <v>0</v>
      </c>
    </row>
    <row r="164" spans="1:6" ht="25.5" x14ac:dyDescent="0.2">
      <c r="A164" s="90">
        <v>4</v>
      </c>
      <c r="B164" s="1" t="s">
        <v>143</v>
      </c>
      <c r="C164" s="81" t="s">
        <v>366</v>
      </c>
      <c r="D164" s="82">
        <v>35</v>
      </c>
      <c r="E164" s="82"/>
      <c r="F164" s="107">
        <f t="shared" si="19"/>
        <v>0</v>
      </c>
    </row>
    <row r="165" spans="1:6" ht="25.5" x14ac:dyDescent="0.2">
      <c r="A165" s="90">
        <v>5</v>
      </c>
      <c r="B165" s="1" t="s">
        <v>144</v>
      </c>
      <c r="C165" s="81" t="s">
        <v>366</v>
      </c>
      <c r="D165" s="82">
        <v>90</v>
      </c>
      <c r="E165" s="82"/>
      <c r="F165" s="107">
        <f t="shared" si="19"/>
        <v>0</v>
      </c>
    </row>
    <row r="166" spans="1:6" ht="25.5" x14ac:dyDescent="0.2">
      <c r="A166" s="90">
        <v>6</v>
      </c>
      <c r="B166" s="1" t="s">
        <v>145</v>
      </c>
      <c r="C166" s="81" t="s">
        <v>366</v>
      </c>
      <c r="D166" s="82">
        <v>18</v>
      </c>
      <c r="E166" s="82"/>
      <c r="F166" s="107">
        <f t="shared" si="19"/>
        <v>0</v>
      </c>
    </row>
    <row r="167" spans="1:6" ht="25.5" x14ac:dyDescent="0.2">
      <c r="A167" s="90">
        <v>7</v>
      </c>
      <c r="B167" s="1" t="s">
        <v>146</v>
      </c>
      <c r="C167" s="81" t="s">
        <v>366</v>
      </c>
      <c r="D167" s="82">
        <v>20</v>
      </c>
      <c r="E167" s="82"/>
      <c r="F167" s="107">
        <f t="shared" si="19"/>
        <v>0</v>
      </c>
    </row>
    <row r="168" spans="1:6" ht="25.5" x14ac:dyDescent="0.2">
      <c r="A168" s="90">
        <v>8</v>
      </c>
      <c r="B168" s="1" t="s">
        <v>147</v>
      </c>
      <c r="C168" s="81" t="s">
        <v>366</v>
      </c>
      <c r="D168" s="82">
        <v>65</v>
      </c>
      <c r="E168" s="82"/>
      <c r="F168" s="107">
        <f t="shared" si="19"/>
        <v>0</v>
      </c>
    </row>
    <row r="169" spans="1:6" ht="15.75" thickBot="1" x14ac:dyDescent="0.25">
      <c r="A169" s="103">
        <v>9</v>
      </c>
      <c r="B169" s="29" t="s">
        <v>148</v>
      </c>
      <c r="C169" s="104" t="s">
        <v>366</v>
      </c>
      <c r="D169" s="105">
        <v>265</v>
      </c>
      <c r="E169" s="105"/>
      <c r="F169" s="107">
        <f t="shared" si="19"/>
        <v>0</v>
      </c>
    </row>
    <row r="170" spans="1:6" ht="13.5" thickBot="1" x14ac:dyDescent="0.25">
      <c r="A170" s="75" t="s">
        <v>373</v>
      </c>
      <c r="B170" s="10" t="s">
        <v>374</v>
      </c>
      <c r="C170" s="76"/>
      <c r="D170" s="102"/>
      <c r="E170" s="77"/>
      <c r="F170" s="78"/>
    </row>
    <row r="171" spans="1:6" ht="25.5" x14ac:dyDescent="0.2">
      <c r="A171" s="97">
        <v>10</v>
      </c>
      <c r="B171" s="98" t="s">
        <v>149</v>
      </c>
      <c r="C171" s="99"/>
      <c r="D171" s="100"/>
      <c r="E171" s="100"/>
      <c r="F171" s="101"/>
    </row>
    <row r="172" spans="1:6" ht="25.5" x14ac:dyDescent="0.2">
      <c r="A172" s="94">
        <v>10.1</v>
      </c>
      <c r="B172" s="86" t="s">
        <v>150</v>
      </c>
      <c r="C172" s="62" t="s">
        <v>366</v>
      </c>
      <c r="D172" s="65">
        <v>7</v>
      </c>
      <c r="E172" s="82"/>
      <c r="F172" s="95">
        <f>E172*D172</f>
        <v>0</v>
      </c>
    </row>
    <row r="173" spans="1:6" ht="15" x14ac:dyDescent="0.2">
      <c r="A173" s="94">
        <v>10.199999999999999</v>
      </c>
      <c r="B173" s="87" t="s">
        <v>151</v>
      </c>
      <c r="C173" s="62" t="s">
        <v>367</v>
      </c>
      <c r="D173" s="65">
        <v>12</v>
      </c>
      <c r="E173" s="65"/>
      <c r="F173" s="95">
        <f t="shared" ref="F173:F180" si="20">E173*D173</f>
        <v>0</v>
      </c>
    </row>
    <row r="174" spans="1:6" ht="15" x14ac:dyDescent="0.2">
      <c r="A174" s="94">
        <v>10.3</v>
      </c>
      <c r="B174" s="86" t="s">
        <v>152</v>
      </c>
      <c r="C174" s="62" t="s">
        <v>367</v>
      </c>
      <c r="D174" s="66">
        <v>2</v>
      </c>
      <c r="E174" s="65"/>
      <c r="F174" s="95">
        <f t="shared" si="20"/>
        <v>0</v>
      </c>
    </row>
    <row r="175" spans="1:6" ht="25.5" x14ac:dyDescent="0.2">
      <c r="A175" s="94">
        <v>10.4</v>
      </c>
      <c r="B175" s="86" t="s">
        <v>153</v>
      </c>
      <c r="C175" s="62" t="s">
        <v>154</v>
      </c>
      <c r="D175" s="65">
        <v>60</v>
      </c>
      <c r="E175" s="82"/>
      <c r="F175" s="95">
        <f t="shared" si="20"/>
        <v>0</v>
      </c>
    </row>
    <row r="176" spans="1:6" ht="15" x14ac:dyDescent="0.2">
      <c r="A176" s="94">
        <v>10.5</v>
      </c>
      <c r="B176" s="86" t="s">
        <v>155</v>
      </c>
      <c r="C176" s="62" t="s">
        <v>366</v>
      </c>
      <c r="D176" s="65">
        <v>10</v>
      </c>
      <c r="E176" s="65"/>
      <c r="F176" s="95">
        <f t="shared" si="20"/>
        <v>0</v>
      </c>
    </row>
    <row r="177" spans="1:6" x14ac:dyDescent="0.2">
      <c r="A177" s="94">
        <v>10.6</v>
      </c>
      <c r="B177" s="86" t="s">
        <v>156</v>
      </c>
      <c r="C177" s="62" t="s">
        <v>157</v>
      </c>
      <c r="D177" s="65">
        <v>815</v>
      </c>
      <c r="E177" s="65"/>
      <c r="F177" s="95">
        <f t="shared" si="20"/>
        <v>0</v>
      </c>
    </row>
    <row r="178" spans="1:6" ht="15" x14ac:dyDescent="0.2">
      <c r="A178" s="94">
        <v>10.7</v>
      </c>
      <c r="B178" s="86" t="s">
        <v>158</v>
      </c>
      <c r="C178" s="62" t="s">
        <v>367</v>
      </c>
      <c r="D178" s="65">
        <v>10</v>
      </c>
      <c r="E178" s="65"/>
      <c r="F178" s="95">
        <f t="shared" si="20"/>
        <v>0</v>
      </c>
    </row>
    <row r="179" spans="1:6" ht="15" x14ac:dyDescent="0.2">
      <c r="A179" s="94">
        <v>10.8</v>
      </c>
      <c r="B179" s="86" t="s">
        <v>159</v>
      </c>
      <c r="C179" s="62" t="s">
        <v>366</v>
      </c>
      <c r="D179" s="65">
        <v>15</v>
      </c>
      <c r="E179" s="65"/>
      <c r="F179" s="95">
        <f t="shared" si="20"/>
        <v>0</v>
      </c>
    </row>
    <row r="180" spans="1:6" ht="15" x14ac:dyDescent="0.2">
      <c r="A180" s="94">
        <v>10.9</v>
      </c>
      <c r="B180" s="86" t="s">
        <v>160</v>
      </c>
      <c r="C180" s="62" t="s">
        <v>366</v>
      </c>
      <c r="D180" s="65">
        <v>15</v>
      </c>
      <c r="E180" s="65"/>
      <c r="F180" s="95">
        <f t="shared" si="20"/>
        <v>0</v>
      </c>
    </row>
    <row r="181" spans="1:6" ht="25.5" x14ac:dyDescent="0.2">
      <c r="A181" s="92">
        <v>11</v>
      </c>
      <c r="B181" s="85" t="s">
        <v>161</v>
      </c>
      <c r="C181" s="83"/>
      <c r="D181" s="84"/>
      <c r="E181" s="84"/>
      <c r="F181" s="93"/>
    </row>
    <row r="182" spans="1:6" ht="15" x14ac:dyDescent="0.2">
      <c r="A182" s="94">
        <v>11.1</v>
      </c>
      <c r="B182" s="87" t="s">
        <v>151</v>
      </c>
      <c r="C182" s="62" t="s">
        <v>367</v>
      </c>
      <c r="D182" s="66">
        <v>20</v>
      </c>
      <c r="E182" s="65"/>
      <c r="F182" s="95">
        <f>E182*D182</f>
        <v>0</v>
      </c>
    </row>
    <row r="183" spans="1:6" ht="15" x14ac:dyDescent="0.2">
      <c r="A183" s="94">
        <v>11.2</v>
      </c>
      <c r="B183" s="86" t="s">
        <v>152</v>
      </c>
      <c r="C183" s="62" t="s">
        <v>367</v>
      </c>
      <c r="D183" s="66">
        <v>3</v>
      </c>
      <c r="E183" s="65"/>
      <c r="F183" s="95">
        <f t="shared" ref="F183:F189" si="21">E183*D183</f>
        <v>0</v>
      </c>
    </row>
    <row r="184" spans="1:6" ht="25.5" x14ac:dyDescent="0.2">
      <c r="A184" s="94">
        <v>11.3</v>
      </c>
      <c r="B184" s="86" t="s">
        <v>153</v>
      </c>
      <c r="C184" s="62" t="s">
        <v>154</v>
      </c>
      <c r="D184" s="65">
        <v>450</v>
      </c>
      <c r="E184" s="82"/>
      <c r="F184" s="95">
        <f t="shared" si="21"/>
        <v>0</v>
      </c>
    </row>
    <row r="185" spans="1:6" ht="15" x14ac:dyDescent="0.2">
      <c r="A185" s="94">
        <v>11.4</v>
      </c>
      <c r="B185" s="86" t="s">
        <v>155</v>
      </c>
      <c r="C185" s="62" t="s">
        <v>366</v>
      </c>
      <c r="D185" s="65">
        <v>70</v>
      </c>
      <c r="E185" s="65"/>
      <c r="F185" s="95">
        <f t="shared" si="21"/>
        <v>0</v>
      </c>
    </row>
    <row r="186" spans="1:6" x14ac:dyDescent="0.2">
      <c r="A186" s="94">
        <v>11.5</v>
      </c>
      <c r="B186" s="86" t="s">
        <v>156</v>
      </c>
      <c r="C186" s="62" t="s">
        <v>157</v>
      </c>
      <c r="D186" s="66">
        <f>135+950</f>
        <v>1085</v>
      </c>
      <c r="E186" s="65"/>
      <c r="F186" s="95">
        <f t="shared" si="21"/>
        <v>0</v>
      </c>
    </row>
    <row r="187" spans="1:6" ht="15" x14ac:dyDescent="0.2">
      <c r="A187" s="94">
        <v>11.6</v>
      </c>
      <c r="B187" s="86" t="s">
        <v>158</v>
      </c>
      <c r="C187" s="62" t="s">
        <v>367</v>
      </c>
      <c r="D187" s="65">
        <v>16</v>
      </c>
      <c r="E187" s="65"/>
      <c r="F187" s="95">
        <f t="shared" si="21"/>
        <v>0</v>
      </c>
    </row>
    <row r="188" spans="1:6" ht="15" x14ac:dyDescent="0.2">
      <c r="A188" s="94">
        <v>11.7</v>
      </c>
      <c r="B188" s="86" t="s">
        <v>159</v>
      </c>
      <c r="C188" s="62" t="s">
        <v>366</v>
      </c>
      <c r="D188" s="66">
        <v>35</v>
      </c>
      <c r="E188" s="65"/>
      <c r="F188" s="95">
        <f t="shared" si="21"/>
        <v>0</v>
      </c>
    </row>
    <row r="189" spans="1:6" ht="15" x14ac:dyDescent="0.2">
      <c r="A189" s="94">
        <v>11.8</v>
      </c>
      <c r="B189" s="86" t="s">
        <v>160</v>
      </c>
      <c r="C189" s="62" t="s">
        <v>366</v>
      </c>
      <c r="D189" s="65">
        <v>30</v>
      </c>
      <c r="E189" s="65"/>
      <c r="F189" s="95">
        <f t="shared" si="21"/>
        <v>0</v>
      </c>
    </row>
    <row r="190" spans="1:6" x14ac:dyDescent="0.2">
      <c r="A190" s="92">
        <v>12</v>
      </c>
      <c r="B190" s="85" t="s">
        <v>162</v>
      </c>
      <c r="C190" s="83"/>
      <c r="D190" s="84"/>
      <c r="E190" s="84"/>
      <c r="F190" s="93"/>
    </row>
    <row r="191" spans="1:6" ht="25.5" x14ac:dyDescent="0.2">
      <c r="A191" s="94">
        <v>12.1</v>
      </c>
      <c r="B191" s="86" t="s">
        <v>163</v>
      </c>
      <c r="C191" s="62" t="s">
        <v>154</v>
      </c>
      <c r="D191" s="65">
        <f>30+100</f>
        <v>130</v>
      </c>
      <c r="E191" s="82"/>
      <c r="F191" s="95">
        <f>E191*D191</f>
        <v>0</v>
      </c>
    </row>
    <row r="192" spans="1:6" ht="25.5" x14ac:dyDescent="0.2">
      <c r="A192" s="94">
        <v>12.2</v>
      </c>
      <c r="B192" s="86" t="s">
        <v>164</v>
      </c>
      <c r="C192" s="62" t="s">
        <v>154</v>
      </c>
      <c r="D192" s="65">
        <v>32</v>
      </c>
      <c r="E192" s="82"/>
      <c r="F192" s="95">
        <f t="shared" ref="F192:F196" si="22">E192*D192</f>
        <v>0</v>
      </c>
    </row>
    <row r="193" spans="1:6" ht="25.5" x14ac:dyDescent="0.2">
      <c r="A193" s="94">
        <v>12.3</v>
      </c>
      <c r="B193" s="86" t="s">
        <v>165</v>
      </c>
      <c r="C193" s="62" t="s">
        <v>366</v>
      </c>
      <c r="D193" s="65">
        <f>15+30</f>
        <v>45</v>
      </c>
      <c r="E193" s="82"/>
      <c r="F193" s="95">
        <f t="shared" si="22"/>
        <v>0</v>
      </c>
    </row>
    <row r="194" spans="1:6" ht="15" x14ac:dyDescent="0.2">
      <c r="A194" s="94">
        <v>12.4</v>
      </c>
      <c r="B194" s="86" t="s">
        <v>155</v>
      </c>
      <c r="C194" s="62" t="s">
        <v>366</v>
      </c>
      <c r="D194" s="65">
        <v>95</v>
      </c>
      <c r="E194" s="65"/>
      <c r="F194" s="95">
        <f t="shared" si="22"/>
        <v>0</v>
      </c>
    </row>
    <row r="195" spans="1:6" x14ac:dyDescent="0.2">
      <c r="A195" s="94">
        <v>12.5</v>
      </c>
      <c r="B195" s="86" t="s">
        <v>156</v>
      </c>
      <c r="C195" s="62" t="s">
        <v>157</v>
      </c>
      <c r="D195" s="65">
        <f>1100+1700</f>
        <v>2800</v>
      </c>
      <c r="E195" s="65"/>
      <c r="F195" s="95">
        <f t="shared" si="22"/>
        <v>0</v>
      </c>
    </row>
    <row r="196" spans="1:6" ht="15" x14ac:dyDescent="0.2">
      <c r="A196" s="94">
        <v>12.6</v>
      </c>
      <c r="B196" s="86" t="s">
        <v>158</v>
      </c>
      <c r="C196" s="62" t="s">
        <v>367</v>
      </c>
      <c r="D196" s="65">
        <v>22</v>
      </c>
      <c r="E196" s="65"/>
      <c r="F196" s="95">
        <f t="shared" si="22"/>
        <v>0</v>
      </c>
    </row>
    <row r="197" spans="1:6" ht="25.5" x14ac:dyDescent="0.2">
      <c r="A197" s="92">
        <v>13</v>
      </c>
      <c r="B197" s="85" t="s">
        <v>166</v>
      </c>
      <c r="C197" s="83"/>
      <c r="D197" s="84"/>
      <c r="E197" s="84"/>
      <c r="F197" s="93"/>
    </row>
    <row r="198" spans="1:6" ht="25.5" x14ac:dyDescent="0.2">
      <c r="A198" s="94">
        <v>13.1</v>
      </c>
      <c r="B198" s="86" t="s">
        <v>167</v>
      </c>
      <c r="C198" s="62" t="s">
        <v>366</v>
      </c>
      <c r="D198" s="65">
        <v>8</v>
      </c>
      <c r="E198" s="82"/>
      <c r="F198" s="95">
        <f>E198*D198</f>
        <v>0</v>
      </c>
    </row>
    <row r="199" spans="1:6" ht="25.5" x14ac:dyDescent="0.2">
      <c r="A199" s="94">
        <v>13.2</v>
      </c>
      <c r="B199" s="86" t="s">
        <v>163</v>
      </c>
      <c r="C199" s="62" t="s">
        <v>154</v>
      </c>
      <c r="D199" s="65">
        <v>76</v>
      </c>
      <c r="E199" s="82"/>
      <c r="F199" s="95">
        <f t="shared" ref="F199:F203" si="23">E199*D199</f>
        <v>0</v>
      </c>
    </row>
    <row r="200" spans="1:6" ht="25.5" x14ac:dyDescent="0.2">
      <c r="A200" s="94">
        <v>13.3</v>
      </c>
      <c r="B200" s="86" t="s">
        <v>168</v>
      </c>
      <c r="C200" s="62" t="s">
        <v>154</v>
      </c>
      <c r="D200" s="65">
        <v>9</v>
      </c>
      <c r="E200" s="82"/>
      <c r="F200" s="95">
        <f t="shared" si="23"/>
        <v>0</v>
      </c>
    </row>
    <row r="201" spans="1:6" ht="15" x14ac:dyDescent="0.2">
      <c r="A201" s="94">
        <v>13.4</v>
      </c>
      <c r="B201" s="86" t="s">
        <v>155</v>
      </c>
      <c r="C201" s="62" t="s">
        <v>366</v>
      </c>
      <c r="D201" s="65">
        <v>25</v>
      </c>
      <c r="E201" s="65"/>
      <c r="F201" s="95">
        <f t="shared" si="23"/>
        <v>0</v>
      </c>
    </row>
    <row r="202" spans="1:6" x14ac:dyDescent="0.2">
      <c r="A202" s="94">
        <v>13.5</v>
      </c>
      <c r="B202" s="86" t="s">
        <v>156</v>
      </c>
      <c r="C202" s="62" t="s">
        <v>157</v>
      </c>
      <c r="D202" s="65">
        <v>475</v>
      </c>
      <c r="E202" s="65"/>
      <c r="F202" s="95">
        <f t="shared" si="23"/>
        <v>0</v>
      </c>
    </row>
    <row r="203" spans="1:6" ht="15" x14ac:dyDescent="0.2">
      <c r="A203" s="94">
        <v>13.6</v>
      </c>
      <c r="B203" s="86" t="s">
        <v>158</v>
      </c>
      <c r="C203" s="62" t="s">
        <v>367</v>
      </c>
      <c r="D203" s="65">
        <v>5</v>
      </c>
      <c r="E203" s="65"/>
      <c r="F203" s="95">
        <f t="shared" si="23"/>
        <v>0</v>
      </c>
    </row>
    <row r="204" spans="1:6" ht="25.5" x14ac:dyDescent="0.2">
      <c r="A204" s="92">
        <v>14</v>
      </c>
      <c r="B204" s="85" t="s">
        <v>169</v>
      </c>
      <c r="C204" s="83"/>
      <c r="D204" s="84"/>
      <c r="E204" s="84"/>
      <c r="F204" s="93"/>
    </row>
    <row r="205" spans="1:6" ht="25.5" x14ac:dyDescent="0.2">
      <c r="A205" s="94">
        <v>14.1</v>
      </c>
      <c r="B205" s="86" t="s">
        <v>170</v>
      </c>
      <c r="C205" s="62" t="s">
        <v>366</v>
      </c>
      <c r="D205" s="65">
        <v>1.5</v>
      </c>
      <c r="E205" s="82"/>
      <c r="F205" s="95">
        <f>E205*D205</f>
        <v>0</v>
      </c>
    </row>
    <row r="206" spans="1:6" ht="25.5" x14ac:dyDescent="0.2">
      <c r="A206" s="94">
        <v>14.2</v>
      </c>
      <c r="B206" s="86" t="s">
        <v>168</v>
      </c>
      <c r="C206" s="62" t="s">
        <v>154</v>
      </c>
      <c r="D206" s="65">
        <v>84</v>
      </c>
      <c r="E206" s="82"/>
      <c r="F206" s="95">
        <f t="shared" ref="F206:F209" si="24">E206*D206</f>
        <v>0</v>
      </c>
    </row>
    <row r="207" spans="1:6" ht="15" x14ac:dyDescent="0.2">
      <c r="A207" s="94">
        <v>14.3</v>
      </c>
      <c r="B207" s="86" t="s">
        <v>155</v>
      </c>
      <c r="C207" s="62" t="s">
        <v>366</v>
      </c>
      <c r="D207" s="65">
        <v>30</v>
      </c>
      <c r="E207" s="65"/>
      <c r="F207" s="95">
        <f t="shared" si="24"/>
        <v>0</v>
      </c>
    </row>
    <row r="208" spans="1:6" x14ac:dyDescent="0.2">
      <c r="A208" s="94">
        <v>14.4</v>
      </c>
      <c r="B208" s="86" t="s">
        <v>156</v>
      </c>
      <c r="C208" s="62" t="s">
        <v>157</v>
      </c>
      <c r="D208" s="65">
        <v>415</v>
      </c>
      <c r="E208" s="65"/>
      <c r="F208" s="95">
        <f t="shared" si="24"/>
        <v>0</v>
      </c>
    </row>
    <row r="209" spans="1:6" ht="15" x14ac:dyDescent="0.2">
      <c r="A209" s="94">
        <v>14.5</v>
      </c>
      <c r="B209" s="86" t="s">
        <v>158</v>
      </c>
      <c r="C209" s="62" t="s">
        <v>367</v>
      </c>
      <c r="D209" s="65">
        <v>5</v>
      </c>
      <c r="E209" s="65"/>
      <c r="F209" s="95">
        <f t="shared" si="24"/>
        <v>0</v>
      </c>
    </row>
    <row r="210" spans="1:6" ht="25.5" x14ac:dyDescent="0.2">
      <c r="A210" s="92">
        <v>15</v>
      </c>
      <c r="B210" s="85" t="s">
        <v>171</v>
      </c>
      <c r="C210" s="83"/>
      <c r="D210" s="84"/>
      <c r="E210" s="84"/>
      <c r="F210" s="93"/>
    </row>
    <row r="211" spans="1:6" ht="25.5" x14ac:dyDescent="0.2">
      <c r="A211" s="94">
        <v>15.1</v>
      </c>
      <c r="B211" s="86" t="s">
        <v>172</v>
      </c>
      <c r="C211" s="62" t="s">
        <v>366</v>
      </c>
      <c r="D211" s="65">
        <v>3</v>
      </c>
      <c r="E211" s="82"/>
      <c r="F211" s="95">
        <f>E211*D211</f>
        <v>0</v>
      </c>
    </row>
    <row r="212" spans="1:6" ht="15" x14ac:dyDescent="0.2">
      <c r="A212" s="94">
        <v>15.2</v>
      </c>
      <c r="B212" s="86" t="s">
        <v>155</v>
      </c>
      <c r="C212" s="62" t="s">
        <v>366</v>
      </c>
      <c r="D212" s="65">
        <v>50</v>
      </c>
      <c r="E212" s="65"/>
      <c r="F212" s="95">
        <f t="shared" ref="F212:F214" si="25">E212*D212</f>
        <v>0</v>
      </c>
    </row>
    <row r="213" spans="1:6" x14ac:dyDescent="0.2">
      <c r="A213" s="94">
        <v>15.3</v>
      </c>
      <c r="B213" s="86" t="s">
        <v>156</v>
      </c>
      <c r="C213" s="62" t="s">
        <v>157</v>
      </c>
      <c r="D213" s="65">
        <v>420</v>
      </c>
      <c r="E213" s="65"/>
      <c r="F213" s="95">
        <f t="shared" si="25"/>
        <v>0</v>
      </c>
    </row>
    <row r="214" spans="1:6" ht="15" x14ac:dyDescent="0.2">
      <c r="A214" s="94">
        <v>15.4</v>
      </c>
      <c r="B214" s="86" t="s">
        <v>158</v>
      </c>
      <c r="C214" s="62" t="s">
        <v>367</v>
      </c>
      <c r="D214" s="65">
        <v>8</v>
      </c>
      <c r="E214" s="65"/>
      <c r="F214" s="95">
        <f t="shared" si="25"/>
        <v>0</v>
      </c>
    </row>
    <row r="215" spans="1:6" ht="25.5" x14ac:dyDescent="0.2">
      <c r="A215" s="90">
        <v>16</v>
      </c>
      <c r="B215" s="85" t="s">
        <v>173</v>
      </c>
      <c r="C215" s="81"/>
      <c r="D215" s="82"/>
      <c r="E215" s="82"/>
      <c r="F215" s="91"/>
    </row>
    <row r="216" spans="1:6" ht="25.5" x14ac:dyDescent="0.2">
      <c r="A216" s="94">
        <v>16.100000000000001</v>
      </c>
      <c r="B216" s="87" t="s">
        <v>174</v>
      </c>
      <c r="C216" s="62" t="s">
        <v>367</v>
      </c>
      <c r="D216" s="66">
        <v>5</v>
      </c>
      <c r="E216" s="65"/>
      <c r="F216" s="95">
        <f>E216*D216</f>
        <v>0</v>
      </c>
    </row>
    <row r="217" spans="1:6" ht="15" x14ac:dyDescent="0.2">
      <c r="A217" s="94">
        <v>16.2</v>
      </c>
      <c r="B217" s="87" t="s">
        <v>175</v>
      </c>
      <c r="C217" s="62" t="s">
        <v>366</v>
      </c>
      <c r="D217" s="66">
        <v>160</v>
      </c>
      <c r="E217" s="65"/>
      <c r="F217" s="95">
        <f t="shared" ref="F217:F218" si="26">E217*D217</f>
        <v>0</v>
      </c>
    </row>
    <row r="218" spans="1:6" ht="27.75" x14ac:dyDescent="0.2">
      <c r="A218" s="94">
        <v>16.3</v>
      </c>
      <c r="B218" s="88" t="s">
        <v>368</v>
      </c>
      <c r="C218" s="62" t="s">
        <v>366</v>
      </c>
      <c r="D218" s="66">
        <v>160</v>
      </c>
      <c r="E218" s="65"/>
      <c r="F218" s="95">
        <f t="shared" si="26"/>
        <v>0</v>
      </c>
    </row>
    <row r="219" spans="1:6" ht="25.5" x14ac:dyDescent="0.2">
      <c r="A219" s="90">
        <v>17</v>
      </c>
      <c r="B219" s="85" t="s">
        <v>176</v>
      </c>
      <c r="C219" s="81"/>
      <c r="D219" s="82"/>
      <c r="E219" s="82"/>
      <c r="F219" s="91"/>
    </row>
    <row r="220" spans="1:6" ht="25.5" x14ac:dyDescent="0.2">
      <c r="A220" s="94">
        <v>17.100000000000001</v>
      </c>
      <c r="B220" s="87" t="s">
        <v>174</v>
      </c>
      <c r="C220" s="62" t="s">
        <v>367</v>
      </c>
      <c r="D220" s="66">
        <v>10</v>
      </c>
      <c r="E220" s="65"/>
      <c r="F220" s="95">
        <f>E220*D220</f>
        <v>0</v>
      </c>
    </row>
    <row r="221" spans="1:6" ht="15" x14ac:dyDescent="0.2">
      <c r="A221" s="94">
        <v>17.2</v>
      </c>
      <c r="B221" s="87" t="s">
        <v>177</v>
      </c>
      <c r="C221" s="62" t="s">
        <v>366</v>
      </c>
      <c r="D221" s="66">
        <v>295</v>
      </c>
      <c r="E221" s="65"/>
      <c r="F221" s="95">
        <f t="shared" ref="F221:F224" si="27">E221*D221</f>
        <v>0</v>
      </c>
    </row>
    <row r="222" spans="1:6" ht="27.75" x14ac:dyDescent="0.2">
      <c r="A222" s="94">
        <v>17.3</v>
      </c>
      <c r="B222" s="88" t="s">
        <v>368</v>
      </c>
      <c r="C222" s="62" t="s">
        <v>366</v>
      </c>
      <c r="D222" s="66">
        <v>295</v>
      </c>
      <c r="E222" s="65"/>
      <c r="F222" s="95">
        <f t="shared" si="27"/>
        <v>0</v>
      </c>
    </row>
    <row r="223" spans="1:6" ht="25.5" x14ac:dyDescent="0.2">
      <c r="A223" s="90">
        <v>18</v>
      </c>
      <c r="B223" s="85" t="s">
        <v>178</v>
      </c>
      <c r="C223" s="81" t="s">
        <v>367</v>
      </c>
      <c r="D223" s="82">
        <v>5</v>
      </c>
      <c r="E223" s="82"/>
      <c r="F223" s="95">
        <f t="shared" si="27"/>
        <v>0</v>
      </c>
    </row>
    <row r="224" spans="1:6" ht="26.25" thickBot="1" x14ac:dyDescent="0.25">
      <c r="A224" s="103">
        <v>19</v>
      </c>
      <c r="B224" s="96" t="s">
        <v>179</v>
      </c>
      <c r="C224" s="104" t="s">
        <v>367</v>
      </c>
      <c r="D224" s="105">
        <v>1</v>
      </c>
      <c r="E224" s="105"/>
      <c r="F224" s="95">
        <f t="shared" si="27"/>
        <v>0</v>
      </c>
    </row>
    <row r="225" spans="1:6" ht="26.25" thickBot="1" x14ac:dyDescent="0.25">
      <c r="A225" s="75" t="s">
        <v>375</v>
      </c>
      <c r="B225" s="10" t="s">
        <v>376</v>
      </c>
      <c r="C225" s="11"/>
      <c r="D225" s="108"/>
      <c r="E225" s="12"/>
      <c r="F225" s="13"/>
    </row>
    <row r="226" spans="1:6" ht="25.5" x14ac:dyDescent="0.2">
      <c r="A226" s="106">
        <v>20</v>
      </c>
      <c r="B226" s="98" t="s">
        <v>180</v>
      </c>
      <c r="C226" s="79"/>
      <c r="D226" s="80"/>
      <c r="E226" s="80"/>
      <c r="F226" s="107"/>
    </row>
    <row r="227" spans="1:6" ht="25.5" x14ac:dyDescent="0.2">
      <c r="A227" s="94">
        <v>20.100000000000001</v>
      </c>
      <c r="B227" s="86" t="s">
        <v>181</v>
      </c>
      <c r="C227" s="62" t="s">
        <v>366</v>
      </c>
      <c r="D227" s="66">
        <v>1060</v>
      </c>
      <c r="E227" s="66"/>
      <c r="F227" s="95">
        <f>E227*D227</f>
        <v>0</v>
      </c>
    </row>
    <row r="228" spans="1:6" ht="38.25" x14ac:dyDescent="0.2">
      <c r="A228" s="94">
        <v>20.2</v>
      </c>
      <c r="B228" s="86" t="s">
        <v>781</v>
      </c>
      <c r="C228" s="62" t="s">
        <v>366</v>
      </c>
      <c r="D228" s="66">
        <v>1060</v>
      </c>
      <c r="E228" s="66"/>
      <c r="F228" s="95">
        <f t="shared" ref="F228:F245" si="28">E228*D228</f>
        <v>0</v>
      </c>
    </row>
    <row r="229" spans="1:6" ht="15" x14ac:dyDescent="0.2">
      <c r="A229" s="94">
        <v>20.3</v>
      </c>
      <c r="B229" s="86" t="s">
        <v>182</v>
      </c>
      <c r="C229" s="62" t="s">
        <v>367</v>
      </c>
      <c r="D229" s="65">
        <v>54</v>
      </c>
      <c r="E229" s="65"/>
      <c r="F229" s="95">
        <f t="shared" si="28"/>
        <v>0</v>
      </c>
    </row>
    <row r="230" spans="1:6" ht="25.5" x14ac:dyDescent="0.2">
      <c r="A230" s="94">
        <v>20.399999999999999</v>
      </c>
      <c r="B230" s="86" t="s">
        <v>183</v>
      </c>
      <c r="C230" s="62" t="s">
        <v>157</v>
      </c>
      <c r="D230" s="65">
        <f>3785+5130</f>
        <v>8915</v>
      </c>
      <c r="E230" s="65"/>
      <c r="F230" s="95">
        <f t="shared" si="28"/>
        <v>0</v>
      </c>
    </row>
    <row r="231" spans="1:6" ht="25.5" x14ac:dyDescent="0.2">
      <c r="A231" s="90">
        <v>21</v>
      </c>
      <c r="B231" s="85" t="s">
        <v>184</v>
      </c>
      <c r="C231" s="81"/>
      <c r="D231" s="82"/>
      <c r="E231" s="82"/>
      <c r="F231" s="95"/>
    </row>
    <row r="232" spans="1:6" x14ac:dyDescent="0.2">
      <c r="A232" s="94">
        <v>21.1</v>
      </c>
      <c r="B232" s="86" t="s">
        <v>185</v>
      </c>
      <c r="C232" s="62" t="s">
        <v>157</v>
      </c>
      <c r="D232" s="66">
        <v>7150</v>
      </c>
      <c r="E232" s="82"/>
      <c r="F232" s="95">
        <f t="shared" si="28"/>
        <v>0</v>
      </c>
    </row>
    <row r="233" spans="1:6" ht="25.5" x14ac:dyDescent="0.2">
      <c r="A233" s="94">
        <v>21.2</v>
      </c>
      <c r="B233" s="86" t="s">
        <v>186</v>
      </c>
      <c r="C233" s="62" t="s">
        <v>154</v>
      </c>
      <c r="D233" s="66">
        <v>1256</v>
      </c>
      <c r="E233" s="82"/>
      <c r="F233" s="95">
        <f t="shared" si="28"/>
        <v>0</v>
      </c>
    </row>
    <row r="234" spans="1:6" ht="15" x14ac:dyDescent="0.2">
      <c r="A234" s="94">
        <v>21.3</v>
      </c>
      <c r="B234" s="86" t="s">
        <v>187</v>
      </c>
      <c r="C234" s="62" t="s">
        <v>366</v>
      </c>
      <c r="D234" s="66">
        <v>120</v>
      </c>
      <c r="E234" s="65"/>
      <c r="F234" s="95">
        <f t="shared" si="28"/>
        <v>0</v>
      </c>
    </row>
    <row r="235" spans="1:6" ht="25.5" x14ac:dyDescent="0.2">
      <c r="A235" s="90">
        <v>22</v>
      </c>
      <c r="B235" s="85" t="s">
        <v>188</v>
      </c>
      <c r="C235" s="81"/>
      <c r="D235" s="82"/>
      <c r="E235" s="82"/>
      <c r="F235" s="95"/>
    </row>
    <row r="236" spans="1:6" x14ac:dyDescent="0.2">
      <c r="A236" s="94">
        <v>22.1</v>
      </c>
      <c r="B236" s="86" t="s">
        <v>185</v>
      </c>
      <c r="C236" s="62" t="s">
        <v>157</v>
      </c>
      <c r="D236" s="66">
        <f>1950+410+365</f>
        <v>2725</v>
      </c>
      <c r="E236" s="82"/>
      <c r="F236" s="95">
        <f t="shared" si="28"/>
        <v>0</v>
      </c>
    </row>
    <row r="237" spans="1:6" ht="25.5" x14ac:dyDescent="0.2">
      <c r="A237" s="94">
        <v>22.2</v>
      </c>
      <c r="B237" s="86" t="s">
        <v>186</v>
      </c>
      <c r="C237" s="62" t="s">
        <v>154</v>
      </c>
      <c r="D237" s="66">
        <v>446</v>
      </c>
      <c r="E237" s="82"/>
      <c r="F237" s="95">
        <f t="shared" si="28"/>
        <v>0</v>
      </c>
    </row>
    <row r="238" spans="1:6" ht="15" x14ac:dyDescent="0.2">
      <c r="A238" s="94">
        <v>22.3</v>
      </c>
      <c r="B238" s="86" t="s">
        <v>187</v>
      </c>
      <c r="C238" s="62" t="s">
        <v>366</v>
      </c>
      <c r="D238" s="66">
        <v>15</v>
      </c>
      <c r="E238" s="65"/>
      <c r="F238" s="95">
        <f t="shared" si="28"/>
        <v>0</v>
      </c>
    </row>
    <row r="239" spans="1:6" x14ac:dyDescent="0.2">
      <c r="A239" s="90">
        <v>24</v>
      </c>
      <c r="B239" s="85" t="s">
        <v>189</v>
      </c>
      <c r="C239" s="81"/>
      <c r="D239" s="82"/>
      <c r="E239" s="82"/>
      <c r="F239" s="95"/>
    </row>
    <row r="240" spans="1:6" x14ac:dyDescent="0.2">
      <c r="A240" s="94">
        <v>24.1</v>
      </c>
      <c r="B240" s="86" t="s">
        <v>185</v>
      </c>
      <c r="C240" s="62" t="s">
        <v>157</v>
      </c>
      <c r="D240" s="66">
        <v>95</v>
      </c>
      <c r="E240" s="82"/>
      <c r="F240" s="95">
        <f t="shared" si="28"/>
        <v>0</v>
      </c>
    </row>
    <row r="241" spans="1:6" ht="25.5" x14ac:dyDescent="0.2">
      <c r="A241" s="94">
        <v>24.2</v>
      </c>
      <c r="B241" s="86" t="s">
        <v>186</v>
      </c>
      <c r="C241" s="62" t="s">
        <v>154</v>
      </c>
      <c r="D241" s="66">
        <v>8</v>
      </c>
      <c r="E241" s="82"/>
      <c r="F241" s="95">
        <f t="shared" si="28"/>
        <v>0</v>
      </c>
    </row>
    <row r="242" spans="1:6" ht="25.5" x14ac:dyDescent="0.2">
      <c r="A242" s="90">
        <v>25</v>
      </c>
      <c r="B242" s="85" t="s">
        <v>190</v>
      </c>
      <c r="C242" s="81"/>
      <c r="D242" s="82"/>
      <c r="E242" s="82"/>
      <c r="F242" s="95"/>
    </row>
    <row r="243" spans="1:6" ht="15" x14ac:dyDescent="0.2">
      <c r="A243" s="94">
        <v>25.1</v>
      </c>
      <c r="B243" s="86" t="s">
        <v>191</v>
      </c>
      <c r="C243" s="62" t="s">
        <v>366</v>
      </c>
      <c r="D243" s="66">
        <v>18</v>
      </c>
      <c r="E243" s="65"/>
      <c r="F243" s="95">
        <f t="shared" si="28"/>
        <v>0</v>
      </c>
    </row>
    <row r="244" spans="1:6" ht="25.5" x14ac:dyDescent="0.2">
      <c r="A244" s="94">
        <v>25.2</v>
      </c>
      <c r="B244" s="86" t="s">
        <v>192</v>
      </c>
      <c r="C244" s="62" t="s">
        <v>366</v>
      </c>
      <c r="D244" s="66">
        <v>7</v>
      </c>
      <c r="E244" s="65"/>
      <c r="F244" s="95">
        <f t="shared" si="28"/>
        <v>0</v>
      </c>
    </row>
    <row r="245" spans="1:6" ht="25.5" x14ac:dyDescent="0.2">
      <c r="A245" s="81">
        <v>26</v>
      </c>
      <c r="B245" s="85" t="s">
        <v>193</v>
      </c>
      <c r="C245" s="81" t="s">
        <v>366</v>
      </c>
      <c r="D245" s="82">
        <v>13</v>
      </c>
      <c r="E245" s="82"/>
      <c r="F245" s="68">
        <f t="shared" si="28"/>
        <v>0</v>
      </c>
    </row>
    <row r="246" spans="1:6" customFormat="1" ht="13.5" thickBot="1" x14ac:dyDescent="0.25">
      <c r="A246" s="280" t="s">
        <v>383</v>
      </c>
      <c r="B246" s="281"/>
      <c r="C246" s="67"/>
      <c r="D246" s="282"/>
      <c r="E246" s="283"/>
      <c r="F246" s="284"/>
    </row>
    <row r="247" spans="1:6" ht="26.25" thickBot="1" x14ac:dyDescent="0.25">
      <c r="A247" s="5" t="s">
        <v>0</v>
      </c>
      <c r="B247" s="6" t="s">
        <v>1</v>
      </c>
      <c r="C247" s="6" t="s">
        <v>365</v>
      </c>
      <c r="D247" s="64" t="s">
        <v>362</v>
      </c>
      <c r="E247" s="7"/>
      <c r="F247" s="8" t="s">
        <v>364</v>
      </c>
    </row>
    <row r="248" spans="1:6" ht="26.25" thickBot="1" x14ac:dyDescent="0.25">
      <c r="A248" s="75"/>
      <c r="B248" s="10" t="s">
        <v>201</v>
      </c>
      <c r="C248" s="76"/>
      <c r="D248" s="102"/>
      <c r="E248" s="77"/>
      <c r="F248" s="78"/>
    </row>
    <row r="249" spans="1:6" x14ac:dyDescent="0.2">
      <c r="A249" s="114"/>
      <c r="B249" s="113" t="s">
        <v>202</v>
      </c>
      <c r="C249" s="114"/>
      <c r="D249" s="73"/>
      <c r="E249" s="115"/>
      <c r="F249" s="74"/>
    </row>
    <row r="250" spans="1:6" ht="25.5" x14ac:dyDescent="0.2">
      <c r="A250" s="110">
        <v>1</v>
      </c>
      <c r="B250" s="87" t="s">
        <v>203</v>
      </c>
      <c r="C250" s="60" t="s">
        <v>4</v>
      </c>
      <c r="D250" s="65">
        <v>2</v>
      </c>
      <c r="E250" s="65"/>
      <c r="F250" s="68">
        <f t="shared" ref="F250:F266" si="29">E250*D250</f>
        <v>0</v>
      </c>
    </row>
    <row r="251" spans="1:6" ht="25.5" x14ac:dyDescent="0.2">
      <c r="A251" s="110">
        <f>A250+1</f>
        <v>2</v>
      </c>
      <c r="B251" s="87" t="s">
        <v>204</v>
      </c>
      <c r="C251" s="60" t="s">
        <v>4</v>
      </c>
      <c r="D251" s="65">
        <v>1</v>
      </c>
      <c r="E251" s="65"/>
      <c r="F251" s="68">
        <f t="shared" si="29"/>
        <v>0</v>
      </c>
    </row>
    <row r="252" spans="1:6" ht="51" x14ac:dyDescent="0.2">
      <c r="A252" s="110">
        <f>A251+1</f>
        <v>3</v>
      </c>
      <c r="B252" s="87" t="s">
        <v>389</v>
      </c>
      <c r="C252" s="60" t="s">
        <v>4</v>
      </c>
      <c r="D252" s="65">
        <v>1</v>
      </c>
      <c r="E252" s="65"/>
      <c r="F252" s="68">
        <f t="shared" si="29"/>
        <v>0</v>
      </c>
    </row>
    <row r="253" spans="1:6" ht="25.5" x14ac:dyDescent="0.2">
      <c r="A253" s="110">
        <f>A252+1</f>
        <v>4</v>
      </c>
      <c r="B253" s="86" t="s">
        <v>205</v>
      </c>
      <c r="C253" s="60" t="s">
        <v>4</v>
      </c>
      <c r="D253" s="65">
        <v>1</v>
      </c>
      <c r="E253" s="65"/>
      <c r="F253" s="68">
        <f t="shared" si="29"/>
        <v>0</v>
      </c>
    </row>
    <row r="254" spans="1:6" ht="89.25" x14ac:dyDescent="0.2">
      <c r="A254" s="110">
        <f>1+A253</f>
        <v>5</v>
      </c>
      <c r="B254" s="86" t="s">
        <v>390</v>
      </c>
      <c r="C254" s="60" t="s">
        <v>4</v>
      </c>
      <c r="D254" s="65">
        <v>1</v>
      </c>
      <c r="E254" s="65"/>
      <c r="F254" s="68">
        <f t="shared" si="29"/>
        <v>0</v>
      </c>
    </row>
    <row r="255" spans="1:6" ht="51" x14ac:dyDescent="0.2">
      <c r="A255" s="110">
        <f>A254+1</f>
        <v>6</v>
      </c>
      <c r="B255" s="86" t="s">
        <v>391</v>
      </c>
      <c r="C255" s="60" t="s">
        <v>4</v>
      </c>
      <c r="D255" s="65">
        <v>1</v>
      </c>
      <c r="E255" s="65"/>
      <c r="F255" s="68">
        <f t="shared" si="29"/>
        <v>0</v>
      </c>
    </row>
    <row r="256" spans="1:6" ht="25.5" x14ac:dyDescent="0.2">
      <c r="A256" s="110">
        <f>A255+1</f>
        <v>7</v>
      </c>
      <c r="B256" s="86" t="s">
        <v>206</v>
      </c>
      <c r="C256" s="60" t="s">
        <v>4</v>
      </c>
      <c r="D256" s="65">
        <v>2</v>
      </c>
      <c r="E256" s="65"/>
      <c r="F256" s="68">
        <f t="shared" si="29"/>
        <v>0</v>
      </c>
    </row>
    <row r="257" spans="1:6" ht="25.5" x14ac:dyDescent="0.2">
      <c r="A257" s="110">
        <f>A256+1</f>
        <v>8</v>
      </c>
      <c r="B257" s="86" t="s">
        <v>384</v>
      </c>
      <c r="C257" s="60" t="s">
        <v>4</v>
      </c>
      <c r="D257" s="65">
        <v>1</v>
      </c>
      <c r="E257" s="65"/>
      <c r="F257" s="68">
        <f t="shared" si="29"/>
        <v>0</v>
      </c>
    </row>
    <row r="258" spans="1:6" x14ac:dyDescent="0.2">
      <c r="A258" s="110">
        <f t="shared" ref="A258:A266" si="30">A257+1</f>
        <v>9</v>
      </c>
      <c r="B258" s="86" t="s">
        <v>207</v>
      </c>
      <c r="C258" s="60" t="s">
        <v>4</v>
      </c>
      <c r="D258" s="65">
        <v>2</v>
      </c>
      <c r="E258" s="65"/>
      <c r="F258" s="68">
        <f t="shared" si="29"/>
        <v>0</v>
      </c>
    </row>
    <row r="259" spans="1:6" x14ac:dyDescent="0.2">
      <c r="A259" s="110">
        <f t="shared" si="30"/>
        <v>10</v>
      </c>
      <c r="B259" s="24" t="s">
        <v>208</v>
      </c>
      <c r="C259" s="60" t="s">
        <v>4</v>
      </c>
      <c r="D259" s="65">
        <v>1</v>
      </c>
      <c r="E259" s="65"/>
      <c r="F259" s="68">
        <f t="shared" si="29"/>
        <v>0</v>
      </c>
    </row>
    <row r="260" spans="1:6" x14ac:dyDescent="0.2">
      <c r="A260" s="110">
        <f t="shared" si="30"/>
        <v>11</v>
      </c>
      <c r="B260" s="86" t="s">
        <v>209</v>
      </c>
      <c r="C260" s="60" t="s">
        <v>4</v>
      </c>
      <c r="D260" s="65">
        <v>1</v>
      </c>
      <c r="E260" s="65"/>
      <c r="F260" s="68">
        <f t="shared" si="29"/>
        <v>0</v>
      </c>
    </row>
    <row r="261" spans="1:6" x14ac:dyDescent="0.2">
      <c r="A261" s="110">
        <f t="shared" si="30"/>
        <v>12</v>
      </c>
      <c r="B261" s="86" t="s">
        <v>210</v>
      </c>
      <c r="C261" s="60" t="s">
        <v>4</v>
      </c>
      <c r="D261" s="65">
        <v>1</v>
      </c>
      <c r="E261" s="65"/>
      <c r="F261" s="68">
        <f t="shared" si="29"/>
        <v>0</v>
      </c>
    </row>
    <row r="262" spans="1:6" ht="25.5" x14ac:dyDescent="0.2">
      <c r="A262" s="110">
        <f t="shared" si="30"/>
        <v>13</v>
      </c>
      <c r="B262" s="86" t="s">
        <v>211</v>
      </c>
      <c r="C262" s="60" t="s">
        <v>4</v>
      </c>
      <c r="D262" s="65">
        <v>4</v>
      </c>
      <c r="E262" s="65"/>
      <c r="F262" s="68">
        <f t="shared" si="29"/>
        <v>0</v>
      </c>
    </row>
    <row r="263" spans="1:6" ht="25.5" x14ac:dyDescent="0.2">
      <c r="A263" s="110">
        <f t="shared" si="30"/>
        <v>14</v>
      </c>
      <c r="B263" s="86" t="s">
        <v>212</v>
      </c>
      <c r="C263" s="60" t="s">
        <v>4</v>
      </c>
      <c r="D263" s="65">
        <v>2</v>
      </c>
      <c r="E263" s="65"/>
      <c r="F263" s="68">
        <f t="shared" si="29"/>
        <v>0</v>
      </c>
    </row>
    <row r="264" spans="1:6" ht="25.5" x14ac:dyDescent="0.2">
      <c r="A264" s="110">
        <f t="shared" si="30"/>
        <v>15</v>
      </c>
      <c r="B264" s="86" t="s">
        <v>213</v>
      </c>
      <c r="C264" s="60" t="s">
        <v>4</v>
      </c>
      <c r="D264" s="65">
        <v>4</v>
      </c>
      <c r="E264" s="65"/>
      <c r="F264" s="68">
        <f t="shared" si="29"/>
        <v>0</v>
      </c>
    </row>
    <row r="265" spans="1:6" ht="25.5" x14ac:dyDescent="0.2">
      <c r="A265" s="110">
        <f t="shared" si="30"/>
        <v>16</v>
      </c>
      <c r="B265" s="86" t="s">
        <v>214</v>
      </c>
      <c r="C265" s="60" t="s">
        <v>4</v>
      </c>
      <c r="D265" s="65">
        <v>3</v>
      </c>
      <c r="E265" s="65"/>
      <c r="F265" s="68">
        <f t="shared" si="29"/>
        <v>0</v>
      </c>
    </row>
    <row r="266" spans="1:6" ht="25.5" x14ac:dyDescent="0.2">
      <c r="A266" s="110">
        <f t="shared" si="30"/>
        <v>17</v>
      </c>
      <c r="B266" s="86" t="s">
        <v>215</v>
      </c>
      <c r="C266" s="60" t="s">
        <v>4</v>
      </c>
      <c r="D266" s="65">
        <v>1</v>
      </c>
      <c r="E266" s="65"/>
      <c r="F266" s="68">
        <f t="shared" si="29"/>
        <v>0</v>
      </c>
    </row>
    <row r="267" spans="1:6" x14ac:dyDescent="0.2">
      <c r="A267" s="110"/>
      <c r="B267" s="111" t="s">
        <v>216</v>
      </c>
      <c r="C267" s="110"/>
      <c r="D267" s="65"/>
      <c r="E267" s="65"/>
      <c r="F267" s="68"/>
    </row>
    <row r="268" spans="1:6" x14ac:dyDescent="0.2">
      <c r="A268" s="110">
        <f>A266+1</f>
        <v>18</v>
      </c>
      <c r="B268" s="86" t="s">
        <v>217</v>
      </c>
      <c r="C268" s="60" t="s">
        <v>196</v>
      </c>
      <c r="D268" s="65">
        <v>22</v>
      </c>
      <c r="E268" s="65"/>
      <c r="F268" s="68">
        <f t="shared" ref="F268:F286" si="31">E268*D268</f>
        <v>0</v>
      </c>
    </row>
    <row r="269" spans="1:6" x14ac:dyDescent="0.2">
      <c r="A269" s="110">
        <f>A268+1</f>
        <v>19</v>
      </c>
      <c r="B269" s="86" t="s">
        <v>218</v>
      </c>
      <c r="C269" s="60" t="s">
        <v>196</v>
      </c>
      <c r="D269" s="65">
        <v>12</v>
      </c>
      <c r="E269" s="65"/>
      <c r="F269" s="68">
        <f t="shared" si="31"/>
        <v>0</v>
      </c>
    </row>
    <row r="270" spans="1:6" x14ac:dyDescent="0.2">
      <c r="A270" s="110">
        <f t="shared" ref="A270:A286" si="32">A269+1</f>
        <v>20</v>
      </c>
      <c r="B270" s="86" t="s">
        <v>219</v>
      </c>
      <c r="C270" s="60" t="s">
        <v>196</v>
      </c>
      <c r="D270" s="65">
        <v>35</v>
      </c>
      <c r="E270" s="65"/>
      <c r="F270" s="68">
        <f t="shared" si="31"/>
        <v>0</v>
      </c>
    </row>
    <row r="271" spans="1:6" ht="25.5" x14ac:dyDescent="0.2">
      <c r="A271" s="110">
        <f t="shared" si="32"/>
        <v>21</v>
      </c>
      <c r="B271" s="86" t="s">
        <v>220</v>
      </c>
      <c r="C271" s="60" t="s">
        <v>196</v>
      </c>
      <c r="D271" s="65">
        <v>14</v>
      </c>
      <c r="E271" s="65"/>
      <c r="F271" s="68">
        <f t="shared" si="31"/>
        <v>0</v>
      </c>
    </row>
    <row r="272" spans="1:6" ht="25.5" x14ac:dyDescent="0.2">
      <c r="A272" s="110">
        <f t="shared" si="32"/>
        <v>22</v>
      </c>
      <c r="B272" s="86" t="s">
        <v>221</v>
      </c>
      <c r="C272" s="60" t="s">
        <v>196</v>
      </c>
      <c r="D272" s="65">
        <v>9</v>
      </c>
      <c r="E272" s="65"/>
      <c r="F272" s="68">
        <f t="shared" si="31"/>
        <v>0</v>
      </c>
    </row>
    <row r="273" spans="1:6" x14ac:dyDescent="0.2">
      <c r="A273" s="110">
        <f t="shared" si="32"/>
        <v>23</v>
      </c>
      <c r="B273" s="86" t="s">
        <v>222</v>
      </c>
      <c r="C273" s="60" t="s">
        <v>196</v>
      </c>
      <c r="D273" s="65">
        <v>8</v>
      </c>
      <c r="E273" s="65"/>
      <c r="F273" s="68">
        <f t="shared" si="31"/>
        <v>0</v>
      </c>
    </row>
    <row r="274" spans="1:6" x14ac:dyDescent="0.2">
      <c r="A274" s="110">
        <f t="shared" si="32"/>
        <v>24</v>
      </c>
      <c r="B274" s="86" t="s">
        <v>223</v>
      </c>
      <c r="C274" s="60" t="s">
        <v>196</v>
      </c>
      <c r="D274" s="65">
        <v>26</v>
      </c>
      <c r="E274" s="65"/>
      <c r="F274" s="68">
        <f t="shared" si="31"/>
        <v>0</v>
      </c>
    </row>
    <row r="275" spans="1:6" ht="25.5" x14ac:dyDescent="0.2">
      <c r="A275" s="110">
        <f t="shared" si="32"/>
        <v>25</v>
      </c>
      <c r="B275" s="86" t="s">
        <v>224</v>
      </c>
      <c r="C275" s="60" t="s">
        <v>196</v>
      </c>
      <c r="D275" s="65">
        <v>5</v>
      </c>
      <c r="E275" s="65"/>
      <c r="F275" s="68">
        <f t="shared" si="31"/>
        <v>0</v>
      </c>
    </row>
    <row r="276" spans="1:6" ht="25.5" x14ac:dyDescent="0.2">
      <c r="A276" s="110">
        <f t="shared" si="32"/>
        <v>26</v>
      </c>
      <c r="B276" s="86" t="s">
        <v>225</v>
      </c>
      <c r="C276" s="60" t="s">
        <v>4</v>
      </c>
      <c r="D276" s="65">
        <v>4</v>
      </c>
      <c r="E276" s="65"/>
      <c r="F276" s="68">
        <f t="shared" si="31"/>
        <v>0</v>
      </c>
    </row>
    <row r="277" spans="1:6" ht="25.5" x14ac:dyDescent="0.2">
      <c r="A277" s="110">
        <f t="shared" si="32"/>
        <v>27</v>
      </c>
      <c r="B277" s="86" t="s">
        <v>226</v>
      </c>
      <c r="C277" s="60" t="s">
        <v>198</v>
      </c>
      <c r="D277" s="65">
        <v>14</v>
      </c>
      <c r="E277" s="65"/>
      <c r="F277" s="68">
        <f t="shared" si="31"/>
        <v>0</v>
      </c>
    </row>
    <row r="278" spans="1:6" ht="25.5" x14ac:dyDescent="0.2">
      <c r="A278" s="110">
        <f t="shared" si="32"/>
        <v>28</v>
      </c>
      <c r="B278" s="86" t="s">
        <v>227</v>
      </c>
      <c r="C278" s="60" t="s">
        <v>198</v>
      </c>
      <c r="D278" s="65">
        <v>3.6</v>
      </c>
      <c r="E278" s="65"/>
      <c r="F278" s="68">
        <f t="shared" si="31"/>
        <v>0</v>
      </c>
    </row>
    <row r="279" spans="1:6" ht="25.5" x14ac:dyDescent="0.2">
      <c r="A279" s="110">
        <f t="shared" si="32"/>
        <v>29</v>
      </c>
      <c r="B279" s="86" t="s">
        <v>197</v>
      </c>
      <c r="C279" s="60" t="s">
        <v>198</v>
      </c>
      <c r="D279" s="65">
        <v>134</v>
      </c>
      <c r="E279" s="65"/>
      <c r="F279" s="68">
        <f t="shared" si="31"/>
        <v>0</v>
      </c>
    </row>
    <row r="280" spans="1:6" ht="25.5" x14ac:dyDescent="0.2">
      <c r="A280" s="110">
        <f t="shared" si="32"/>
        <v>30</v>
      </c>
      <c r="B280" s="86" t="s">
        <v>199</v>
      </c>
      <c r="C280" s="60" t="s">
        <v>198</v>
      </c>
      <c r="D280" s="65">
        <v>16</v>
      </c>
      <c r="E280" s="65"/>
      <c r="F280" s="68">
        <f t="shared" si="31"/>
        <v>0</v>
      </c>
    </row>
    <row r="281" spans="1:6" ht="25.5" x14ac:dyDescent="0.2">
      <c r="A281" s="110">
        <f t="shared" si="32"/>
        <v>31</v>
      </c>
      <c r="B281" s="86" t="s">
        <v>228</v>
      </c>
      <c r="C281" s="60" t="s">
        <v>198</v>
      </c>
      <c r="D281" s="65">
        <v>1</v>
      </c>
      <c r="E281" s="65"/>
      <c r="F281" s="68">
        <f t="shared" si="31"/>
        <v>0</v>
      </c>
    </row>
    <row r="282" spans="1:6" ht="25.5" x14ac:dyDescent="0.2">
      <c r="A282" s="110">
        <f t="shared" si="32"/>
        <v>32</v>
      </c>
      <c r="B282" s="86" t="s">
        <v>229</v>
      </c>
      <c r="C282" s="60" t="s">
        <v>198</v>
      </c>
      <c r="D282" s="65">
        <v>130</v>
      </c>
      <c r="E282" s="65"/>
      <c r="F282" s="68">
        <f t="shared" si="31"/>
        <v>0</v>
      </c>
    </row>
    <row r="283" spans="1:6" ht="25.5" x14ac:dyDescent="0.2">
      <c r="A283" s="110">
        <f t="shared" si="32"/>
        <v>33</v>
      </c>
      <c r="B283" s="86" t="s">
        <v>230</v>
      </c>
      <c r="C283" s="60" t="s">
        <v>198</v>
      </c>
      <c r="D283" s="65">
        <v>15.5</v>
      </c>
      <c r="E283" s="65"/>
      <c r="F283" s="68">
        <f t="shared" si="31"/>
        <v>0</v>
      </c>
    </row>
    <row r="284" spans="1:6" ht="25.5" x14ac:dyDescent="0.2">
      <c r="A284" s="110">
        <f t="shared" si="32"/>
        <v>34</v>
      </c>
      <c r="B284" s="86" t="s">
        <v>231</v>
      </c>
      <c r="C284" s="60" t="s">
        <v>198</v>
      </c>
      <c r="D284" s="65">
        <v>2.5</v>
      </c>
      <c r="E284" s="65"/>
      <c r="F284" s="68">
        <f t="shared" si="31"/>
        <v>0</v>
      </c>
    </row>
    <row r="285" spans="1:6" ht="25.5" x14ac:dyDescent="0.2">
      <c r="A285" s="110">
        <f t="shared" si="32"/>
        <v>35</v>
      </c>
      <c r="B285" s="86" t="s">
        <v>232</v>
      </c>
      <c r="C285" s="60" t="s">
        <v>196</v>
      </c>
      <c r="D285" s="65">
        <v>7</v>
      </c>
      <c r="E285" s="65"/>
      <c r="F285" s="68">
        <f t="shared" si="31"/>
        <v>0</v>
      </c>
    </row>
    <row r="286" spans="1:6" ht="51.75" thickBot="1" x14ac:dyDescent="0.25">
      <c r="A286" s="110">
        <f t="shared" si="32"/>
        <v>36</v>
      </c>
      <c r="B286" s="86" t="s">
        <v>382</v>
      </c>
      <c r="C286" s="60" t="s">
        <v>200</v>
      </c>
      <c r="D286" s="65">
        <v>150</v>
      </c>
      <c r="E286" s="65"/>
      <c r="F286" s="68">
        <f t="shared" si="31"/>
        <v>0</v>
      </c>
    </row>
    <row r="287" spans="1:6" ht="39" thickBot="1" x14ac:dyDescent="0.25">
      <c r="A287" s="75"/>
      <c r="B287" s="10" t="s">
        <v>233</v>
      </c>
      <c r="C287" s="76"/>
      <c r="D287" s="102"/>
      <c r="E287" s="77"/>
      <c r="F287" s="78"/>
    </row>
    <row r="288" spans="1:6" x14ac:dyDescent="0.2">
      <c r="A288" s="110"/>
      <c r="B288" s="111" t="s">
        <v>202</v>
      </c>
      <c r="C288" s="110"/>
      <c r="D288" s="65"/>
      <c r="E288" s="116"/>
      <c r="F288" s="68"/>
    </row>
    <row r="289" spans="1:6" ht="25.5" x14ac:dyDescent="0.2">
      <c r="A289" s="110">
        <f>A286+1</f>
        <v>37</v>
      </c>
      <c r="B289" s="86" t="s">
        <v>234</v>
      </c>
      <c r="C289" s="60" t="s">
        <v>4</v>
      </c>
      <c r="D289" s="65">
        <v>5</v>
      </c>
      <c r="E289" s="65"/>
      <c r="F289" s="68">
        <f t="shared" ref="F289:F301" si="33">E289*D289</f>
        <v>0</v>
      </c>
    </row>
    <row r="290" spans="1:6" ht="25.5" x14ac:dyDescent="0.2">
      <c r="A290" s="110">
        <f>A289+1</f>
        <v>38</v>
      </c>
      <c r="B290" s="86" t="s">
        <v>235</v>
      </c>
      <c r="C290" s="60" t="s">
        <v>4</v>
      </c>
      <c r="D290" s="65">
        <v>2</v>
      </c>
      <c r="E290" s="65"/>
      <c r="F290" s="68">
        <f t="shared" si="33"/>
        <v>0</v>
      </c>
    </row>
    <row r="291" spans="1:6" ht="25.5" x14ac:dyDescent="0.2">
      <c r="A291" s="110">
        <f>A290+1</f>
        <v>39</v>
      </c>
      <c r="B291" s="86" t="s">
        <v>236</v>
      </c>
      <c r="C291" s="60" t="s">
        <v>4</v>
      </c>
      <c r="D291" s="65">
        <v>1</v>
      </c>
      <c r="E291" s="65"/>
      <c r="F291" s="68">
        <f t="shared" si="33"/>
        <v>0</v>
      </c>
    </row>
    <row r="292" spans="1:6" ht="25.5" x14ac:dyDescent="0.2">
      <c r="A292" s="110">
        <f>A291+1</f>
        <v>40</v>
      </c>
      <c r="B292" s="86" t="s">
        <v>385</v>
      </c>
      <c r="C292" s="60" t="s">
        <v>4</v>
      </c>
      <c r="D292" s="65">
        <v>1</v>
      </c>
      <c r="E292" s="65"/>
      <c r="F292" s="68">
        <f t="shared" si="33"/>
        <v>0</v>
      </c>
    </row>
    <row r="293" spans="1:6" ht="51" x14ac:dyDescent="0.2">
      <c r="A293" s="110">
        <f>A292+1</f>
        <v>41</v>
      </c>
      <c r="B293" s="87" t="s">
        <v>389</v>
      </c>
      <c r="C293" s="60" t="s">
        <v>4</v>
      </c>
      <c r="D293" s="65">
        <v>1</v>
      </c>
      <c r="E293" s="65"/>
      <c r="F293" s="68">
        <f t="shared" si="33"/>
        <v>0</v>
      </c>
    </row>
    <row r="294" spans="1:6" ht="25.5" x14ac:dyDescent="0.2">
      <c r="A294" s="110">
        <f>A293+1</f>
        <v>42</v>
      </c>
      <c r="B294" s="86" t="s">
        <v>205</v>
      </c>
      <c r="C294" s="60" t="s">
        <v>4</v>
      </c>
      <c r="D294" s="65">
        <v>1</v>
      </c>
      <c r="E294" s="65"/>
      <c r="F294" s="68">
        <f t="shared" si="33"/>
        <v>0</v>
      </c>
    </row>
    <row r="295" spans="1:6" ht="51" x14ac:dyDescent="0.2">
      <c r="A295" s="110">
        <f>1+A294</f>
        <v>43</v>
      </c>
      <c r="B295" s="86" t="s">
        <v>392</v>
      </c>
      <c r="C295" s="60" t="s">
        <v>4</v>
      </c>
      <c r="D295" s="65">
        <v>1</v>
      </c>
      <c r="E295" s="65"/>
      <c r="F295" s="68">
        <f t="shared" si="33"/>
        <v>0</v>
      </c>
    </row>
    <row r="296" spans="1:6" x14ac:dyDescent="0.2">
      <c r="A296" s="110">
        <f t="shared" ref="A296:A301" si="34">A295+1</f>
        <v>44</v>
      </c>
      <c r="B296" s="86" t="s">
        <v>237</v>
      </c>
      <c r="C296" s="60" t="s">
        <v>4</v>
      </c>
      <c r="D296" s="65">
        <v>2</v>
      </c>
      <c r="E296" s="65"/>
      <c r="F296" s="68">
        <f t="shared" si="33"/>
        <v>0</v>
      </c>
    </row>
    <row r="297" spans="1:6" ht="25.5" x14ac:dyDescent="0.2">
      <c r="A297" s="110">
        <f t="shared" si="34"/>
        <v>45</v>
      </c>
      <c r="B297" s="86" t="s">
        <v>386</v>
      </c>
      <c r="C297" s="60" t="s">
        <v>4</v>
      </c>
      <c r="D297" s="65">
        <v>1</v>
      </c>
      <c r="E297" s="65"/>
      <c r="F297" s="68">
        <f t="shared" si="33"/>
        <v>0</v>
      </c>
    </row>
    <row r="298" spans="1:6" x14ac:dyDescent="0.2">
      <c r="A298" s="110">
        <f t="shared" si="34"/>
        <v>46</v>
      </c>
      <c r="B298" s="86" t="s">
        <v>238</v>
      </c>
      <c r="C298" s="60" t="s">
        <v>4</v>
      </c>
      <c r="D298" s="65">
        <v>1</v>
      </c>
      <c r="E298" s="65"/>
      <c r="F298" s="68">
        <f t="shared" si="33"/>
        <v>0</v>
      </c>
    </row>
    <row r="299" spans="1:6" ht="25.5" x14ac:dyDescent="0.2">
      <c r="A299" s="110">
        <f t="shared" si="34"/>
        <v>47</v>
      </c>
      <c r="B299" s="86" t="s">
        <v>239</v>
      </c>
      <c r="C299" s="60" t="s">
        <v>4</v>
      </c>
      <c r="D299" s="65">
        <v>8</v>
      </c>
      <c r="E299" s="65"/>
      <c r="F299" s="68">
        <f t="shared" si="33"/>
        <v>0</v>
      </c>
    </row>
    <row r="300" spans="1:6" ht="25.5" x14ac:dyDescent="0.2">
      <c r="A300" s="110">
        <f t="shared" si="34"/>
        <v>48</v>
      </c>
      <c r="B300" s="86" t="s">
        <v>240</v>
      </c>
      <c r="C300" s="60" t="s">
        <v>4</v>
      </c>
      <c r="D300" s="65">
        <v>4</v>
      </c>
      <c r="E300" s="65"/>
      <c r="F300" s="68">
        <f t="shared" si="33"/>
        <v>0</v>
      </c>
    </row>
    <row r="301" spans="1:6" x14ac:dyDescent="0.2">
      <c r="A301" s="110">
        <f t="shared" si="34"/>
        <v>49</v>
      </c>
      <c r="B301" s="86" t="s">
        <v>241</v>
      </c>
      <c r="C301" s="60" t="s">
        <v>4</v>
      </c>
      <c r="D301" s="65">
        <v>4</v>
      </c>
      <c r="E301" s="65"/>
      <c r="F301" s="68">
        <f t="shared" si="33"/>
        <v>0</v>
      </c>
    </row>
    <row r="302" spans="1:6" x14ac:dyDescent="0.2">
      <c r="A302" s="110"/>
      <c r="B302" s="111" t="s">
        <v>216</v>
      </c>
      <c r="C302" s="110"/>
      <c r="D302" s="65"/>
      <c r="E302" s="65"/>
      <c r="F302" s="68"/>
    </row>
    <row r="303" spans="1:6" x14ac:dyDescent="0.2">
      <c r="A303" s="110">
        <f>A301+1</f>
        <v>50</v>
      </c>
      <c r="B303" s="86" t="s">
        <v>242</v>
      </c>
      <c r="C303" s="60" t="s">
        <v>196</v>
      </c>
      <c r="D303" s="65">
        <v>70</v>
      </c>
      <c r="E303" s="65"/>
      <c r="F303" s="68">
        <f t="shared" ref="F303:F318" si="35">E303*D303</f>
        <v>0</v>
      </c>
    </row>
    <row r="304" spans="1:6" x14ac:dyDescent="0.2">
      <c r="A304" s="110">
        <f>A303+1</f>
        <v>51</v>
      </c>
      <c r="B304" s="86" t="s">
        <v>243</v>
      </c>
      <c r="C304" s="60" t="s">
        <v>196</v>
      </c>
      <c r="D304" s="65">
        <v>7</v>
      </c>
      <c r="E304" s="65"/>
      <c r="F304" s="68">
        <f t="shared" si="35"/>
        <v>0</v>
      </c>
    </row>
    <row r="305" spans="1:6" x14ac:dyDescent="0.2">
      <c r="A305" s="110">
        <f t="shared" ref="A305:A318" si="36">A304+1</f>
        <v>52</v>
      </c>
      <c r="B305" s="86" t="s">
        <v>218</v>
      </c>
      <c r="C305" s="60" t="s">
        <v>196</v>
      </c>
      <c r="D305" s="65">
        <v>20</v>
      </c>
      <c r="E305" s="65"/>
      <c r="F305" s="68">
        <f t="shared" si="35"/>
        <v>0</v>
      </c>
    </row>
    <row r="306" spans="1:6" x14ac:dyDescent="0.2">
      <c r="A306" s="110">
        <f t="shared" si="36"/>
        <v>53</v>
      </c>
      <c r="B306" s="86" t="s">
        <v>219</v>
      </c>
      <c r="C306" s="60" t="s">
        <v>196</v>
      </c>
      <c r="D306" s="65">
        <v>50</v>
      </c>
      <c r="E306" s="65"/>
      <c r="F306" s="68">
        <f t="shared" si="35"/>
        <v>0</v>
      </c>
    </row>
    <row r="307" spans="1:6" ht="25.5" x14ac:dyDescent="0.2">
      <c r="A307" s="110">
        <f t="shared" si="36"/>
        <v>54</v>
      </c>
      <c r="B307" s="86" t="s">
        <v>244</v>
      </c>
      <c r="C307" s="60" t="s">
        <v>196</v>
      </c>
      <c r="D307" s="65">
        <v>18</v>
      </c>
      <c r="E307" s="65"/>
      <c r="F307" s="68">
        <f t="shared" si="35"/>
        <v>0</v>
      </c>
    </row>
    <row r="308" spans="1:6" ht="25.5" x14ac:dyDescent="0.2">
      <c r="A308" s="110">
        <f t="shared" si="36"/>
        <v>55</v>
      </c>
      <c r="B308" s="86" t="s">
        <v>245</v>
      </c>
      <c r="C308" s="60" t="s">
        <v>196</v>
      </c>
      <c r="D308" s="65">
        <v>25</v>
      </c>
      <c r="E308" s="65"/>
      <c r="F308" s="68">
        <f t="shared" si="35"/>
        <v>0</v>
      </c>
    </row>
    <row r="309" spans="1:6" ht="25.5" x14ac:dyDescent="0.2">
      <c r="A309" s="110">
        <f t="shared" si="36"/>
        <v>56</v>
      </c>
      <c r="B309" s="86" t="s">
        <v>246</v>
      </c>
      <c r="C309" s="60" t="s">
        <v>196</v>
      </c>
      <c r="D309" s="65">
        <v>28</v>
      </c>
      <c r="E309" s="65"/>
      <c r="F309" s="68">
        <f t="shared" si="35"/>
        <v>0</v>
      </c>
    </row>
    <row r="310" spans="1:6" x14ac:dyDescent="0.2">
      <c r="A310" s="110">
        <f t="shared" si="36"/>
        <v>57</v>
      </c>
      <c r="B310" s="86" t="s">
        <v>247</v>
      </c>
      <c r="C310" s="60" t="s">
        <v>4</v>
      </c>
      <c r="D310" s="65">
        <v>12</v>
      </c>
      <c r="E310" s="65"/>
      <c r="F310" s="68">
        <f t="shared" si="35"/>
        <v>0</v>
      </c>
    </row>
    <row r="311" spans="1:6" x14ac:dyDescent="0.2">
      <c r="A311" s="110">
        <f t="shared" si="36"/>
        <v>58</v>
      </c>
      <c r="B311" s="86" t="s">
        <v>248</v>
      </c>
      <c r="C311" s="60" t="s">
        <v>4</v>
      </c>
      <c r="D311" s="65">
        <v>4</v>
      </c>
      <c r="E311" s="65"/>
      <c r="F311" s="68">
        <f t="shared" si="35"/>
        <v>0</v>
      </c>
    </row>
    <row r="312" spans="1:6" x14ac:dyDescent="0.2">
      <c r="A312" s="110">
        <f t="shared" si="36"/>
        <v>59</v>
      </c>
      <c r="B312" s="86" t="s">
        <v>249</v>
      </c>
      <c r="C312" s="60" t="s">
        <v>4</v>
      </c>
      <c r="D312" s="65">
        <v>1</v>
      </c>
      <c r="E312" s="65"/>
      <c r="F312" s="68">
        <f t="shared" si="35"/>
        <v>0</v>
      </c>
    </row>
    <row r="313" spans="1:6" ht="25.5" x14ac:dyDescent="0.2">
      <c r="A313" s="110">
        <f t="shared" si="36"/>
        <v>60</v>
      </c>
      <c r="B313" s="86" t="s">
        <v>250</v>
      </c>
      <c r="C313" s="60" t="s">
        <v>4</v>
      </c>
      <c r="D313" s="65">
        <v>2</v>
      </c>
      <c r="E313" s="65"/>
      <c r="F313" s="68">
        <f t="shared" si="35"/>
        <v>0</v>
      </c>
    </row>
    <row r="314" spans="1:6" ht="25.5" x14ac:dyDescent="0.2">
      <c r="A314" s="110">
        <f t="shared" si="36"/>
        <v>61</v>
      </c>
      <c r="B314" s="86" t="s">
        <v>226</v>
      </c>
      <c r="C314" s="60" t="s">
        <v>198</v>
      </c>
      <c r="D314" s="65">
        <v>6</v>
      </c>
      <c r="E314" s="65"/>
      <c r="F314" s="68">
        <f t="shared" si="35"/>
        <v>0</v>
      </c>
    </row>
    <row r="315" spans="1:6" ht="25.5" x14ac:dyDescent="0.2">
      <c r="A315" s="110">
        <f t="shared" si="36"/>
        <v>62</v>
      </c>
      <c r="B315" s="86" t="s">
        <v>227</v>
      </c>
      <c r="C315" s="60" t="s">
        <v>198</v>
      </c>
      <c r="D315" s="65">
        <v>1.5</v>
      </c>
      <c r="E315" s="65"/>
      <c r="F315" s="68">
        <f t="shared" si="35"/>
        <v>0</v>
      </c>
    </row>
    <row r="316" spans="1:6" ht="25.5" x14ac:dyDescent="0.2">
      <c r="A316" s="110">
        <f t="shared" si="36"/>
        <v>63</v>
      </c>
      <c r="B316" s="86" t="s">
        <v>229</v>
      </c>
      <c r="C316" s="60" t="s">
        <v>198</v>
      </c>
      <c r="D316" s="65">
        <v>36</v>
      </c>
      <c r="E316" s="65"/>
      <c r="F316" s="68">
        <f t="shared" si="35"/>
        <v>0</v>
      </c>
    </row>
    <row r="317" spans="1:6" ht="25.5" x14ac:dyDescent="0.2">
      <c r="A317" s="110">
        <f t="shared" si="36"/>
        <v>64</v>
      </c>
      <c r="B317" s="86" t="s">
        <v>232</v>
      </c>
      <c r="C317" s="60" t="s">
        <v>196</v>
      </c>
      <c r="D317" s="65">
        <v>4</v>
      </c>
      <c r="E317" s="65"/>
      <c r="F317" s="68">
        <f t="shared" si="35"/>
        <v>0</v>
      </c>
    </row>
    <row r="318" spans="1:6" ht="51.75" thickBot="1" x14ac:dyDescent="0.25">
      <c r="A318" s="110">
        <f t="shared" si="36"/>
        <v>65</v>
      </c>
      <c r="B318" s="86" t="s">
        <v>382</v>
      </c>
      <c r="C318" s="60" t="s">
        <v>200</v>
      </c>
      <c r="D318" s="65">
        <v>50</v>
      </c>
      <c r="E318" s="65"/>
      <c r="F318" s="68">
        <f t="shared" si="35"/>
        <v>0</v>
      </c>
    </row>
    <row r="319" spans="1:6" ht="26.25" thickBot="1" x14ac:dyDescent="0.25">
      <c r="A319" s="75"/>
      <c r="B319" s="10" t="s">
        <v>251</v>
      </c>
      <c r="C319" s="76"/>
      <c r="D319" s="102"/>
      <c r="E319" s="77"/>
      <c r="F319" s="78"/>
    </row>
    <row r="320" spans="1:6" x14ac:dyDescent="0.2">
      <c r="A320" s="110"/>
      <c r="B320" s="111" t="s">
        <v>202</v>
      </c>
      <c r="C320" s="110"/>
      <c r="D320" s="65"/>
      <c r="E320" s="116"/>
      <c r="F320" s="68"/>
    </row>
    <row r="321" spans="1:6" ht="25.5" x14ac:dyDescent="0.2">
      <c r="A321" s="110">
        <f>A318+1</f>
        <v>66</v>
      </c>
      <c r="B321" s="86" t="s">
        <v>234</v>
      </c>
      <c r="C321" s="60" t="s">
        <v>4</v>
      </c>
      <c r="D321" s="65">
        <v>1</v>
      </c>
      <c r="E321" s="65"/>
      <c r="F321" s="68">
        <f>E321*D321</f>
        <v>0</v>
      </c>
    </row>
    <row r="322" spans="1:6" ht="25.5" x14ac:dyDescent="0.2">
      <c r="A322" s="110">
        <f>A321+1</f>
        <v>67</v>
      </c>
      <c r="B322" s="86" t="s">
        <v>252</v>
      </c>
      <c r="C322" s="60" t="s">
        <v>4</v>
      </c>
      <c r="D322" s="65">
        <v>1</v>
      </c>
      <c r="E322" s="65"/>
      <c r="F322" s="68">
        <f>E322*D322</f>
        <v>0</v>
      </c>
    </row>
    <row r="323" spans="1:6" x14ac:dyDescent="0.2">
      <c r="A323" s="110">
        <f>A322+1</f>
        <v>68</v>
      </c>
      <c r="B323" s="86" t="s">
        <v>253</v>
      </c>
      <c r="C323" s="60"/>
      <c r="D323" s="65"/>
      <c r="E323" s="65"/>
      <c r="F323" s="68"/>
    </row>
    <row r="324" spans="1:6" x14ac:dyDescent="0.2">
      <c r="A324" s="110"/>
      <c r="B324" s="112" t="s">
        <v>254</v>
      </c>
      <c r="C324" s="60" t="s">
        <v>4</v>
      </c>
      <c r="D324" s="65">
        <v>1</v>
      </c>
      <c r="E324" s="65"/>
      <c r="F324" s="68">
        <f>E324*D324</f>
        <v>0</v>
      </c>
    </row>
    <row r="325" spans="1:6" ht="25.5" x14ac:dyDescent="0.2">
      <c r="A325" s="110"/>
      <c r="B325" s="112" t="s">
        <v>255</v>
      </c>
      <c r="C325" s="60" t="s">
        <v>4</v>
      </c>
      <c r="D325" s="65">
        <v>2</v>
      </c>
      <c r="E325" s="65"/>
      <c r="F325" s="68">
        <f>E325*D325</f>
        <v>0</v>
      </c>
    </row>
    <row r="326" spans="1:6" ht="38.25" x14ac:dyDescent="0.2">
      <c r="A326" s="110">
        <f>A323+1</f>
        <v>69</v>
      </c>
      <c r="B326" s="86" t="s">
        <v>393</v>
      </c>
      <c r="C326" s="60" t="s">
        <v>4</v>
      </c>
      <c r="D326" s="65">
        <v>1</v>
      </c>
      <c r="E326" s="65"/>
      <c r="F326" s="68">
        <f>E326*D326</f>
        <v>0</v>
      </c>
    </row>
    <row r="327" spans="1:6" ht="25.5" x14ac:dyDescent="0.2">
      <c r="A327" s="110">
        <f>A326+1</f>
        <v>70</v>
      </c>
      <c r="B327" s="86" t="s">
        <v>387</v>
      </c>
      <c r="C327" s="60" t="s">
        <v>4</v>
      </c>
      <c r="D327" s="65">
        <v>1</v>
      </c>
      <c r="E327" s="65"/>
      <c r="F327" s="68">
        <f>E327*D327</f>
        <v>0</v>
      </c>
    </row>
    <row r="328" spans="1:6" x14ac:dyDescent="0.2">
      <c r="A328" s="110"/>
      <c r="B328" s="111" t="s">
        <v>216</v>
      </c>
      <c r="C328" s="110"/>
      <c r="D328" s="65"/>
      <c r="E328" s="65"/>
      <c r="F328" s="68"/>
    </row>
    <row r="329" spans="1:6" x14ac:dyDescent="0.2">
      <c r="A329" s="110">
        <f>A327+1</f>
        <v>71</v>
      </c>
      <c r="B329" s="86" t="s">
        <v>242</v>
      </c>
      <c r="C329" s="60" t="s">
        <v>196</v>
      </c>
      <c r="D329" s="65">
        <v>7</v>
      </c>
      <c r="E329" s="65"/>
      <c r="F329" s="68">
        <f>E329*D329</f>
        <v>0</v>
      </c>
    </row>
    <row r="330" spans="1:6" x14ac:dyDescent="0.2">
      <c r="A330" s="110">
        <f>A329+1</f>
        <v>72</v>
      </c>
      <c r="B330" s="86" t="s">
        <v>243</v>
      </c>
      <c r="C330" s="60" t="s">
        <v>196</v>
      </c>
      <c r="D330" s="65">
        <v>46</v>
      </c>
      <c r="E330" s="65"/>
      <c r="F330" s="68">
        <f>E330*D330</f>
        <v>0</v>
      </c>
    </row>
    <row r="331" spans="1:6" x14ac:dyDescent="0.2">
      <c r="A331" s="110">
        <f>A330+1</f>
        <v>73</v>
      </c>
      <c r="B331" s="86" t="s">
        <v>219</v>
      </c>
      <c r="C331" s="60" t="s">
        <v>196</v>
      </c>
      <c r="D331" s="65">
        <v>30</v>
      </c>
      <c r="E331" s="65"/>
      <c r="F331" s="68">
        <f>E331*D331</f>
        <v>0</v>
      </c>
    </row>
    <row r="332" spans="1:6" ht="51.75" thickBot="1" x14ac:dyDescent="0.25">
      <c r="A332" s="110">
        <f>A331+1</f>
        <v>74</v>
      </c>
      <c r="B332" s="86" t="s">
        <v>382</v>
      </c>
      <c r="C332" s="60" t="s">
        <v>200</v>
      </c>
      <c r="D332" s="65">
        <v>25</v>
      </c>
      <c r="E332" s="65"/>
      <c r="F332" s="68">
        <f>E332*D332</f>
        <v>0</v>
      </c>
    </row>
    <row r="333" spans="1:6" ht="13.5" thickBot="1" x14ac:dyDescent="0.25">
      <c r="A333" s="75"/>
      <c r="B333" s="10" t="s">
        <v>256</v>
      </c>
      <c r="C333" s="76"/>
      <c r="D333" s="102"/>
      <c r="E333" s="77"/>
      <c r="F333" s="78"/>
    </row>
    <row r="334" spans="1:6" x14ac:dyDescent="0.2">
      <c r="A334" s="110"/>
      <c r="B334" s="111" t="s">
        <v>202</v>
      </c>
      <c r="C334" s="110"/>
      <c r="D334" s="65"/>
      <c r="E334" s="65"/>
      <c r="F334" s="68"/>
    </row>
    <row r="335" spans="1:6" ht="25.5" x14ac:dyDescent="0.2">
      <c r="A335" s="62">
        <f>A332+1</f>
        <v>75</v>
      </c>
      <c r="B335" s="86" t="s">
        <v>388</v>
      </c>
      <c r="C335" s="60" t="s">
        <v>4</v>
      </c>
      <c r="D335" s="65">
        <v>1</v>
      </c>
      <c r="E335" s="65"/>
      <c r="F335" s="68">
        <f>E335*D335</f>
        <v>0</v>
      </c>
    </row>
    <row r="336" spans="1:6" ht="25.5" x14ac:dyDescent="0.2">
      <c r="A336" s="62">
        <f>A335+1</f>
        <v>76</v>
      </c>
      <c r="B336" s="87" t="s">
        <v>257</v>
      </c>
      <c r="C336" s="61" t="s">
        <v>4</v>
      </c>
      <c r="D336" s="66">
        <v>1</v>
      </c>
      <c r="E336" s="65"/>
      <c r="F336" s="68">
        <f>E336*D336</f>
        <v>0</v>
      </c>
    </row>
    <row r="337" spans="1:6" x14ac:dyDescent="0.2">
      <c r="A337" s="62">
        <f>A336+1</f>
        <v>77</v>
      </c>
      <c r="B337" s="86" t="s">
        <v>241</v>
      </c>
      <c r="C337" s="60" t="s">
        <v>4</v>
      </c>
      <c r="D337" s="65">
        <v>6</v>
      </c>
      <c r="E337" s="65"/>
      <c r="F337" s="68">
        <f>E337*D337</f>
        <v>0</v>
      </c>
    </row>
    <row r="338" spans="1:6" x14ac:dyDescent="0.2">
      <c r="A338" s="110"/>
      <c r="B338" s="111" t="s">
        <v>258</v>
      </c>
      <c r="C338" s="60"/>
      <c r="D338" s="65"/>
      <c r="E338" s="65"/>
      <c r="F338" s="68"/>
    </row>
    <row r="339" spans="1:6" x14ac:dyDescent="0.2">
      <c r="A339" s="110">
        <f>A337+1</f>
        <v>78</v>
      </c>
      <c r="B339" s="86" t="s">
        <v>259</v>
      </c>
      <c r="C339" s="60" t="s">
        <v>196</v>
      </c>
      <c r="D339" s="65">
        <v>15</v>
      </c>
      <c r="E339" s="65"/>
      <c r="F339" s="68">
        <f t="shared" ref="F339:F354" si="37">E339*D339</f>
        <v>0</v>
      </c>
    </row>
    <row r="340" spans="1:6" x14ac:dyDescent="0.2">
      <c r="A340" s="110">
        <f t="shared" ref="A340:A354" si="38">A339+1</f>
        <v>79</v>
      </c>
      <c r="B340" s="86" t="s">
        <v>260</v>
      </c>
      <c r="C340" s="60" t="s">
        <v>196</v>
      </c>
      <c r="D340" s="65">
        <v>1</v>
      </c>
      <c r="E340" s="65"/>
      <c r="F340" s="68">
        <f t="shared" si="37"/>
        <v>0</v>
      </c>
    </row>
    <row r="341" spans="1:6" x14ac:dyDescent="0.2">
      <c r="A341" s="110">
        <f t="shared" si="38"/>
        <v>80</v>
      </c>
      <c r="B341" s="86" t="s">
        <v>261</v>
      </c>
      <c r="C341" s="60" t="s">
        <v>196</v>
      </c>
      <c r="D341" s="65">
        <v>15</v>
      </c>
      <c r="E341" s="65"/>
      <c r="F341" s="68">
        <f t="shared" si="37"/>
        <v>0</v>
      </c>
    </row>
    <row r="342" spans="1:6" x14ac:dyDescent="0.2">
      <c r="A342" s="110">
        <f t="shared" si="38"/>
        <v>81</v>
      </c>
      <c r="B342" s="86" t="s">
        <v>262</v>
      </c>
      <c r="C342" s="60" t="s">
        <v>4</v>
      </c>
      <c r="D342" s="65">
        <v>5</v>
      </c>
      <c r="E342" s="65"/>
      <c r="F342" s="68">
        <f t="shared" si="37"/>
        <v>0</v>
      </c>
    </row>
    <row r="343" spans="1:6" x14ac:dyDescent="0.2">
      <c r="A343" s="110">
        <f t="shared" si="38"/>
        <v>82</v>
      </c>
      <c r="B343" s="86" t="s">
        <v>263</v>
      </c>
      <c r="C343" s="60" t="s">
        <v>4</v>
      </c>
      <c r="D343" s="65">
        <v>2</v>
      </c>
      <c r="E343" s="65"/>
      <c r="F343" s="68">
        <f t="shared" si="37"/>
        <v>0</v>
      </c>
    </row>
    <row r="344" spans="1:6" x14ac:dyDescent="0.2">
      <c r="A344" s="110">
        <f t="shared" si="38"/>
        <v>83</v>
      </c>
      <c r="B344" s="86" t="s">
        <v>264</v>
      </c>
      <c r="C344" s="60" t="s">
        <v>4</v>
      </c>
      <c r="D344" s="65">
        <v>3</v>
      </c>
      <c r="E344" s="65"/>
      <c r="F344" s="68">
        <f t="shared" si="37"/>
        <v>0</v>
      </c>
    </row>
    <row r="345" spans="1:6" x14ac:dyDescent="0.2">
      <c r="A345" s="110">
        <f t="shared" si="38"/>
        <v>84</v>
      </c>
      <c r="B345" s="86" t="s">
        <v>265</v>
      </c>
      <c r="C345" s="60" t="s">
        <v>4</v>
      </c>
      <c r="D345" s="65">
        <v>2</v>
      </c>
      <c r="E345" s="65"/>
      <c r="F345" s="68">
        <f t="shared" si="37"/>
        <v>0</v>
      </c>
    </row>
    <row r="346" spans="1:6" ht="25.5" x14ac:dyDescent="0.2">
      <c r="A346" s="110">
        <f t="shared" si="38"/>
        <v>85</v>
      </c>
      <c r="B346" s="86" t="s">
        <v>266</v>
      </c>
      <c r="C346" s="60" t="s">
        <v>4</v>
      </c>
      <c r="D346" s="65">
        <v>1</v>
      </c>
      <c r="E346" s="65"/>
      <c r="F346" s="68">
        <f t="shared" si="37"/>
        <v>0</v>
      </c>
    </row>
    <row r="347" spans="1:6" x14ac:dyDescent="0.2">
      <c r="A347" s="110">
        <f t="shared" si="38"/>
        <v>86</v>
      </c>
      <c r="B347" s="86" t="s">
        <v>267</v>
      </c>
      <c r="C347" s="60" t="s">
        <v>4</v>
      </c>
      <c r="D347" s="65">
        <v>1</v>
      </c>
      <c r="E347" s="65"/>
      <c r="F347" s="68">
        <f t="shared" si="37"/>
        <v>0</v>
      </c>
    </row>
    <row r="348" spans="1:6" ht="25.5" x14ac:dyDescent="0.2">
      <c r="A348" s="110">
        <f t="shared" si="38"/>
        <v>87</v>
      </c>
      <c r="B348" s="86" t="s">
        <v>268</v>
      </c>
      <c r="C348" s="60" t="s">
        <v>4</v>
      </c>
      <c r="D348" s="65">
        <v>1</v>
      </c>
      <c r="E348" s="65"/>
      <c r="F348" s="68">
        <f t="shared" si="37"/>
        <v>0</v>
      </c>
    </row>
    <row r="349" spans="1:6" ht="25.5" x14ac:dyDescent="0.2">
      <c r="A349" s="110">
        <f t="shared" si="38"/>
        <v>88</v>
      </c>
      <c r="B349" s="86" t="s">
        <v>269</v>
      </c>
      <c r="C349" s="60" t="s">
        <v>4</v>
      </c>
      <c r="D349" s="65">
        <v>1</v>
      </c>
      <c r="E349" s="65"/>
      <c r="F349" s="68">
        <f t="shared" si="37"/>
        <v>0</v>
      </c>
    </row>
    <row r="350" spans="1:6" ht="25.5" x14ac:dyDescent="0.2">
      <c r="A350" s="110">
        <f t="shared" si="38"/>
        <v>89</v>
      </c>
      <c r="B350" s="86" t="s">
        <v>270</v>
      </c>
      <c r="C350" s="60" t="s">
        <v>4</v>
      </c>
      <c r="D350" s="65">
        <v>1</v>
      </c>
      <c r="E350" s="65"/>
      <c r="F350" s="68">
        <f t="shared" si="37"/>
        <v>0</v>
      </c>
    </row>
    <row r="351" spans="1:6" ht="25.5" x14ac:dyDescent="0.2">
      <c r="A351" s="110">
        <f t="shared" si="38"/>
        <v>90</v>
      </c>
      <c r="B351" s="86" t="s">
        <v>271</v>
      </c>
      <c r="C351" s="60" t="s">
        <v>4</v>
      </c>
      <c r="D351" s="65">
        <v>3</v>
      </c>
      <c r="E351" s="65"/>
      <c r="F351" s="68">
        <f t="shared" si="37"/>
        <v>0</v>
      </c>
    </row>
    <row r="352" spans="1:6" ht="25.5" x14ac:dyDescent="0.2">
      <c r="A352" s="110">
        <f t="shared" si="38"/>
        <v>91</v>
      </c>
      <c r="B352" s="86" t="s">
        <v>272</v>
      </c>
      <c r="C352" s="60" t="s">
        <v>4</v>
      </c>
      <c r="D352" s="65">
        <v>1</v>
      </c>
      <c r="E352" s="65"/>
      <c r="F352" s="68">
        <f t="shared" si="37"/>
        <v>0</v>
      </c>
    </row>
    <row r="353" spans="1:8" ht="25.5" x14ac:dyDescent="0.2">
      <c r="A353" s="110">
        <f t="shared" si="38"/>
        <v>92</v>
      </c>
      <c r="B353" s="86" t="s">
        <v>273</v>
      </c>
      <c r="C353" s="60" t="s">
        <v>4</v>
      </c>
      <c r="D353" s="65">
        <v>2</v>
      </c>
      <c r="E353" s="65"/>
      <c r="F353" s="68">
        <f t="shared" si="37"/>
        <v>0</v>
      </c>
    </row>
    <row r="354" spans="1:8" ht="51" x14ac:dyDescent="0.2">
      <c r="A354" s="110">
        <f t="shared" si="38"/>
        <v>93</v>
      </c>
      <c r="B354" s="86" t="s">
        <v>382</v>
      </c>
      <c r="C354" s="60" t="s">
        <v>200</v>
      </c>
      <c r="D354" s="65">
        <v>15</v>
      </c>
      <c r="E354" s="65"/>
      <c r="F354" s="68">
        <f t="shared" si="37"/>
        <v>0</v>
      </c>
    </row>
    <row r="355" spans="1:8" customFormat="1" ht="13.5" thickBot="1" x14ac:dyDescent="0.25">
      <c r="A355" s="57" t="s">
        <v>394</v>
      </c>
      <c r="B355" s="58"/>
      <c r="C355" s="63"/>
      <c r="D355" s="89"/>
      <c r="E355" s="211"/>
      <c r="F355" s="212"/>
      <c r="G355" s="213"/>
      <c r="H355" s="2"/>
    </row>
    <row r="356" spans="1:8" ht="26.25" thickBot="1" x14ac:dyDescent="0.25">
      <c r="A356" s="5" t="s">
        <v>0</v>
      </c>
      <c r="B356" s="6" t="s">
        <v>1</v>
      </c>
      <c r="C356" s="6" t="s">
        <v>365</v>
      </c>
      <c r="D356" s="64" t="s">
        <v>362</v>
      </c>
      <c r="E356" s="218"/>
      <c r="F356" s="8" t="s">
        <v>364</v>
      </c>
    </row>
    <row r="357" spans="1:8" ht="13.5" thickBot="1" x14ac:dyDescent="0.25">
      <c r="A357" s="75" t="s">
        <v>371</v>
      </c>
      <c r="B357" s="10" t="s">
        <v>395</v>
      </c>
      <c r="C357" s="76"/>
      <c r="D357" s="102"/>
      <c r="E357" s="219"/>
      <c r="F357" s="78"/>
    </row>
    <row r="358" spans="1:8" ht="38.25" x14ac:dyDescent="0.2">
      <c r="A358" s="188">
        <v>1</v>
      </c>
      <c r="B358" s="118" t="s">
        <v>396</v>
      </c>
      <c r="C358" s="110" t="s">
        <v>274</v>
      </c>
      <c r="D358" s="110">
        <v>1</v>
      </c>
      <c r="E358" s="52"/>
      <c r="F358" s="68">
        <f t="shared" ref="F358:F421" si="39">E358*D358</f>
        <v>0</v>
      </c>
    </row>
    <row r="359" spans="1:8" ht="25.5" x14ac:dyDescent="0.2">
      <c r="A359" s="188">
        <v>2</v>
      </c>
      <c r="B359" s="119" t="s">
        <v>275</v>
      </c>
      <c r="C359" s="110" t="s">
        <v>4</v>
      </c>
      <c r="D359" s="110">
        <v>1</v>
      </c>
      <c r="E359" s="52"/>
      <c r="F359" s="68">
        <f t="shared" si="39"/>
        <v>0</v>
      </c>
    </row>
    <row r="360" spans="1:8" ht="114.75" x14ac:dyDescent="0.2">
      <c r="A360" s="188">
        <v>3</v>
      </c>
      <c r="B360" s="119" t="s">
        <v>276</v>
      </c>
      <c r="C360" s="110" t="s">
        <v>4</v>
      </c>
      <c r="D360" s="110">
        <v>1</v>
      </c>
      <c r="E360" s="52"/>
      <c r="F360" s="68">
        <f t="shared" si="39"/>
        <v>0</v>
      </c>
    </row>
    <row r="361" spans="1:8" ht="38.25" x14ac:dyDescent="0.2">
      <c r="A361" s="188">
        <v>4</v>
      </c>
      <c r="B361" s="119" t="s">
        <v>277</v>
      </c>
      <c r="C361" s="110" t="s">
        <v>274</v>
      </c>
      <c r="D361" s="110">
        <v>1</v>
      </c>
      <c r="E361" s="52"/>
      <c r="F361" s="68">
        <f t="shared" si="39"/>
        <v>0</v>
      </c>
    </row>
    <row r="362" spans="1:8" ht="102" x14ac:dyDescent="0.2">
      <c r="A362" s="188">
        <v>5</v>
      </c>
      <c r="B362" s="119" t="s">
        <v>278</v>
      </c>
      <c r="C362" s="110" t="s">
        <v>274</v>
      </c>
      <c r="D362" s="110">
        <v>1</v>
      </c>
      <c r="E362" s="52"/>
      <c r="F362" s="68">
        <f t="shared" si="39"/>
        <v>0</v>
      </c>
    </row>
    <row r="363" spans="1:8" ht="25.5" x14ac:dyDescent="0.2">
      <c r="A363" s="188">
        <v>6</v>
      </c>
      <c r="B363" s="119" t="s">
        <v>279</v>
      </c>
      <c r="C363" s="110" t="s">
        <v>274</v>
      </c>
      <c r="D363" s="110">
        <v>1</v>
      </c>
      <c r="E363" s="52"/>
      <c r="F363" s="68">
        <f t="shared" si="39"/>
        <v>0</v>
      </c>
    </row>
    <row r="364" spans="1:8" ht="25.5" x14ac:dyDescent="0.2">
      <c r="A364" s="188">
        <v>7</v>
      </c>
      <c r="B364" s="119" t="s">
        <v>280</v>
      </c>
      <c r="C364" s="110" t="s">
        <v>4</v>
      </c>
      <c r="D364" s="110">
        <v>1</v>
      </c>
      <c r="E364" s="52"/>
      <c r="F364" s="68">
        <f t="shared" si="39"/>
        <v>0</v>
      </c>
    </row>
    <row r="365" spans="1:8" ht="38.25" x14ac:dyDescent="0.2">
      <c r="A365" s="188">
        <v>8</v>
      </c>
      <c r="B365" s="119" t="s">
        <v>281</v>
      </c>
      <c r="C365" s="110" t="s">
        <v>274</v>
      </c>
      <c r="D365" s="110">
        <v>1</v>
      </c>
      <c r="E365" s="52"/>
      <c r="F365" s="68">
        <f t="shared" si="39"/>
        <v>0</v>
      </c>
    </row>
    <row r="366" spans="1:8" ht="51" x14ac:dyDescent="0.2">
      <c r="A366" s="188">
        <v>9</v>
      </c>
      <c r="B366" s="119" t="s">
        <v>282</v>
      </c>
      <c r="C366" s="110" t="s">
        <v>4</v>
      </c>
      <c r="D366" s="110">
        <v>20</v>
      </c>
      <c r="E366" s="52"/>
      <c r="F366" s="68">
        <f t="shared" si="39"/>
        <v>0</v>
      </c>
    </row>
    <row r="367" spans="1:8" ht="63.75" x14ac:dyDescent="0.2">
      <c r="A367" s="188">
        <v>10</v>
      </c>
      <c r="B367" s="119" t="s">
        <v>283</v>
      </c>
      <c r="C367" s="110" t="s">
        <v>4</v>
      </c>
      <c r="D367" s="110">
        <v>2</v>
      </c>
      <c r="E367" s="52"/>
      <c r="F367" s="68">
        <f t="shared" si="39"/>
        <v>0</v>
      </c>
    </row>
    <row r="368" spans="1:8" ht="38.25" x14ac:dyDescent="0.2">
      <c r="A368" s="188">
        <v>11</v>
      </c>
      <c r="B368" s="120" t="s">
        <v>284</v>
      </c>
      <c r="C368" s="110" t="s">
        <v>4</v>
      </c>
      <c r="D368" s="110">
        <v>3</v>
      </c>
      <c r="E368" s="52"/>
      <c r="F368" s="68">
        <f t="shared" si="39"/>
        <v>0</v>
      </c>
    </row>
    <row r="369" spans="1:6" x14ac:dyDescent="0.2">
      <c r="A369" s="188">
        <v>12</v>
      </c>
      <c r="B369" s="119" t="s">
        <v>285</v>
      </c>
      <c r="C369" s="110" t="s">
        <v>4</v>
      </c>
      <c r="D369" s="110">
        <v>2</v>
      </c>
      <c r="E369" s="52"/>
      <c r="F369" s="68">
        <f t="shared" si="39"/>
        <v>0</v>
      </c>
    </row>
    <row r="370" spans="1:6" ht="25.5" x14ac:dyDescent="0.2">
      <c r="A370" s="188">
        <v>13</v>
      </c>
      <c r="B370" s="119" t="s">
        <v>286</v>
      </c>
      <c r="C370" s="110" t="s">
        <v>4</v>
      </c>
      <c r="D370" s="110">
        <v>1</v>
      </c>
      <c r="E370" s="52"/>
      <c r="F370" s="68">
        <f t="shared" si="39"/>
        <v>0</v>
      </c>
    </row>
    <row r="371" spans="1:6" ht="38.25" x14ac:dyDescent="0.2">
      <c r="A371" s="188">
        <v>14</v>
      </c>
      <c r="B371" s="119" t="s">
        <v>287</v>
      </c>
      <c r="C371" s="110" t="s">
        <v>4</v>
      </c>
      <c r="D371" s="110">
        <v>1</v>
      </c>
      <c r="E371" s="52"/>
      <c r="F371" s="68">
        <f t="shared" si="39"/>
        <v>0</v>
      </c>
    </row>
    <row r="372" spans="1:6" x14ac:dyDescent="0.2">
      <c r="A372" s="188">
        <v>15</v>
      </c>
      <c r="B372" s="119" t="s">
        <v>288</v>
      </c>
      <c r="C372" s="110" t="s">
        <v>289</v>
      </c>
      <c r="D372" s="110">
        <v>40</v>
      </c>
      <c r="E372" s="52"/>
      <c r="F372" s="68">
        <f t="shared" si="39"/>
        <v>0</v>
      </c>
    </row>
    <row r="373" spans="1:6" ht="25.5" x14ac:dyDescent="0.2">
      <c r="A373" s="188">
        <v>15</v>
      </c>
      <c r="B373" s="119" t="s">
        <v>290</v>
      </c>
      <c r="C373" s="110" t="s">
        <v>289</v>
      </c>
      <c r="D373" s="110">
        <v>200</v>
      </c>
      <c r="E373" s="52"/>
      <c r="F373" s="68">
        <f t="shared" si="39"/>
        <v>0</v>
      </c>
    </row>
    <row r="374" spans="1:6" ht="25.5" x14ac:dyDescent="0.2">
      <c r="A374" s="188">
        <v>16</v>
      </c>
      <c r="B374" s="119" t="s">
        <v>291</v>
      </c>
      <c r="C374" s="110" t="s">
        <v>289</v>
      </c>
      <c r="D374" s="110">
        <v>50</v>
      </c>
      <c r="E374" s="52"/>
      <c r="F374" s="68">
        <f t="shared" si="39"/>
        <v>0</v>
      </c>
    </row>
    <row r="375" spans="1:6" x14ac:dyDescent="0.2">
      <c r="A375" s="188">
        <v>17</v>
      </c>
      <c r="B375" s="119" t="s">
        <v>292</v>
      </c>
      <c r="C375" s="110" t="s">
        <v>289</v>
      </c>
      <c r="D375" s="110">
        <v>100</v>
      </c>
      <c r="E375" s="52"/>
      <c r="F375" s="68">
        <f t="shared" si="39"/>
        <v>0</v>
      </c>
    </row>
    <row r="376" spans="1:6" ht="25.5" x14ac:dyDescent="0.2">
      <c r="A376" s="188">
        <v>18</v>
      </c>
      <c r="B376" s="119" t="s">
        <v>293</v>
      </c>
      <c r="C376" s="110" t="s">
        <v>4</v>
      </c>
      <c r="D376" s="110">
        <f>(D361+D362+D365+D366+D367+D368+D369+D370+D371)*2</f>
        <v>64</v>
      </c>
      <c r="E376" s="52"/>
      <c r="F376" s="68">
        <f t="shared" si="39"/>
        <v>0</v>
      </c>
    </row>
    <row r="377" spans="1:6" ht="25.5" x14ac:dyDescent="0.2">
      <c r="A377" s="188">
        <v>19</v>
      </c>
      <c r="B377" s="119" t="s">
        <v>294</v>
      </c>
      <c r="C377" s="110"/>
      <c r="D377" s="110">
        <f>D376*6</f>
        <v>384</v>
      </c>
      <c r="E377" s="52"/>
      <c r="F377" s="68">
        <f t="shared" si="39"/>
        <v>0</v>
      </c>
    </row>
    <row r="378" spans="1:6" ht="25.5" x14ac:dyDescent="0.2">
      <c r="A378" s="188">
        <v>20</v>
      </c>
      <c r="B378" s="119" t="s">
        <v>295</v>
      </c>
      <c r="C378" s="110" t="s">
        <v>274</v>
      </c>
      <c r="D378" s="110">
        <v>1</v>
      </c>
      <c r="E378" s="52"/>
      <c r="F378" s="68">
        <f t="shared" si="39"/>
        <v>0</v>
      </c>
    </row>
    <row r="379" spans="1:6" x14ac:dyDescent="0.2">
      <c r="A379" s="188">
        <v>21</v>
      </c>
      <c r="B379" s="119" t="s">
        <v>296</v>
      </c>
      <c r="C379" s="110" t="s">
        <v>4</v>
      </c>
      <c r="D379" s="110">
        <f>D366+D367+D368+D369</f>
        <v>27</v>
      </c>
      <c r="E379" s="52"/>
      <c r="F379" s="68">
        <f t="shared" si="39"/>
        <v>0</v>
      </c>
    </row>
    <row r="380" spans="1:6" x14ac:dyDescent="0.2">
      <c r="A380" s="188">
        <v>22</v>
      </c>
      <c r="B380" s="119" t="s">
        <v>297</v>
      </c>
      <c r="C380" s="110" t="s">
        <v>4</v>
      </c>
      <c r="D380" s="110">
        <f>D370+D371</f>
        <v>2</v>
      </c>
      <c r="E380" s="52"/>
      <c r="F380" s="68">
        <f t="shared" si="39"/>
        <v>0</v>
      </c>
    </row>
    <row r="381" spans="1:6" ht="25.5" x14ac:dyDescent="0.2">
      <c r="A381" s="188">
        <v>23</v>
      </c>
      <c r="B381" s="119" t="s">
        <v>298</v>
      </c>
      <c r="C381" s="110" t="s">
        <v>274</v>
      </c>
      <c r="D381" s="110">
        <v>1</v>
      </c>
      <c r="E381" s="52"/>
      <c r="F381" s="68">
        <f t="shared" si="39"/>
        <v>0</v>
      </c>
    </row>
    <row r="382" spans="1:6" x14ac:dyDescent="0.2">
      <c r="A382" s="188">
        <v>24</v>
      </c>
      <c r="B382" s="119" t="s">
        <v>299</v>
      </c>
      <c r="C382" s="110" t="s">
        <v>274</v>
      </c>
      <c r="D382" s="110">
        <v>1</v>
      </c>
      <c r="E382" s="52"/>
      <c r="F382" s="68">
        <f t="shared" si="39"/>
        <v>0</v>
      </c>
    </row>
    <row r="383" spans="1:6" x14ac:dyDescent="0.2">
      <c r="A383" s="188">
        <v>25</v>
      </c>
      <c r="B383" s="119" t="s">
        <v>300</v>
      </c>
      <c r="C383" s="110" t="s">
        <v>274</v>
      </c>
      <c r="D383" s="110">
        <v>1</v>
      </c>
      <c r="E383" s="52"/>
      <c r="F383" s="68">
        <f t="shared" si="39"/>
        <v>0</v>
      </c>
    </row>
    <row r="384" spans="1:6" ht="13.5" thickBot="1" x14ac:dyDescent="0.25">
      <c r="A384" s="188">
        <v>26</v>
      </c>
      <c r="B384" s="119" t="s">
        <v>301</v>
      </c>
      <c r="C384" s="110" t="s">
        <v>274</v>
      </c>
      <c r="D384" s="110">
        <v>1</v>
      </c>
      <c r="E384" s="52"/>
      <c r="F384" s="68">
        <f t="shared" si="39"/>
        <v>0</v>
      </c>
    </row>
    <row r="385" spans="1:6" ht="39" thickBot="1" x14ac:dyDescent="0.25">
      <c r="A385" s="75" t="s">
        <v>373</v>
      </c>
      <c r="B385" s="10" t="s">
        <v>302</v>
      </c>
      <c r="C385" s="76"/>
      <c r="D385" s="102"/>
      <c r="E385" s="220"/>
      <c r="F385" s="246"/>
    </row>
    <row r="386" spans="1:6" ht="25.5" x14ac:dyDescent="0.2">
      <c r="A386" s="188">
        <v>1</v>
      </c>
      <c r="B386" s="119" t="s">
        <v>303</v>
      </c>
      <c r="C386" s="110" t="s">
        <v>4</v>
      </c>
      <c r="D386" s="62">
        <v>1</v>
      </c>
      <c r="E386" s="52"/>
      <c r="F386" s="68">
        <f t="shared" si="39"/>
        <v>0</v>
      </c>
    </row>
    <row r="387" spans="1:6" ht="25.5" x14ac:dyDescent="0.2">
      <c r="A387" s="188">
        <v>2</v>
      </c>
      <c r="B387" s="119" t="s">
        <v>304</v>
      </c>
      <c r="C387" s="110" t="s">
        <v>4</v>
      </c>
      <c r="D387" s="62">
        <v>1</v>
      </c>
      <c r="E387" s="52"/>
      <c r="F387" s="68">
        <f t="shared" si="39"/>
        <v>0</v>
      </c>
    </row>
    <row r="388" spans="1:6" ht="25.5" x14ac:dyDescent="0.2">
      <c r="A388" s="188">
        <v>3</v>
      </c>
      <c r="B388" s="119" t="s">
        <v>305</v>
      </c>
      <c r="C388" s="110" t="s">
        <v>4</v>
      </c>
      <c r="D388" s="62">
        <v>1</v>
      </c>
      <c r="E388" s="52"/>
      <c r="F388" s="68">
        <f t="shared" si="39"/>
        <v>0</v>
      </c>
    </row>
    <row r="389" spans="1:6" ht="25.5" x14ac:dyDescent="0.2">
      <c r="A389" s="188">
        <v>4</v>
      </c>
      <c r="B389" s="119" t="s">
        <v>306</v>
      </c>
      <c r="C389" s="110" t="s">
        <v>4</v>
      </c>
      <c r="D389" s="62">
        <v>1</v>
      </c>
      <c r="E389" s="52"/>
      <c r="F389" s="68">
        <f t="shared" si="39"/>
        <v>0</v>
      </c>
    </row>
    <row r="390" spans="1:6" ht="25.5" x14ac:dyDescent="0.2">
      <c r="A390" s="188">
        <v>5</v>
      </c>
      <c r="B390" s="119" t="s">
        <v>307</v>
      </c>
      <c r="C390" s="110" t="s">
        <v>4</v>
      </c>
      <c r="D390" s="62">
        <v>6</v>
      </c>
      <c r="E390" s="52"/>
      <c r="F390" s="68">
        <f t="shared" si="39"/>
        <v>0</v>
      </c>
    </row>
    <row r="391" spans="1:6" x14ac:dyDescent="0.2">
      <c r="A391" s="188">
        <v>6</v>
      </c>
      <c r="B391" s="119" t="s">
        <v>308</v>
      </c>
      <c r="C391" s="110" t="s">
        <v>4</v>
      </c>
      <c r="D391" s="62">
        <v>1</v>
      </c>
      <c r="E391" s="52"/>
      <c r="F391" s="68">
        <f t="shared" si="39"/>
        <v>0</v>
      </c>
    </row>
    <row r="392" spans="1:6" ht="25.5" x14ac:dyDescent="0.2">
      <c r="A392" s="188">
        <v>7</v>
      </c>
      <c r="B392" s="119" t="s">
        <v>309</v>
      </c>
      <c r="C392" s="110" t="s">
        <v>4</v>
      </c>
      <c r="D392" s="62">
        <v>1</v>
      </c>
      <c r="E392" s="52"/>
      <c r="F392" s="68">
        <f t="shared" si="39"/>
        <v>0</v>
      </c>
    </row>
    <row r="393" spans="1:6" x14ac:dyDescent="0.2">
      <c r="A393" s="188">
        <v>8</v>
      </c>
      <c r="B393" s="119" t="s">
        <v>310</v>
      </c>
      <c r="C393" s="110" t="s">
        <v>4</v>
      </c>
      <c r="D393" s="62">
        <v>2</v>
      </c>
      <c r="E393" s="52"/>
      <c r="F393" s="68">
        <f t="shared" si="39"/>
        <v>0</v>
      </c>
    </row>
    <row r="394" spans="1:6" ht="63.75" x14ac:dyDescent="0.2">
      <c r="A394" s="188">
        <v>9</v>
      </c>
      <c r="B394" s="119" t="s">
        <v>311</v>
      </c>
      <c r="C394" s="110" t="s">
        <v>4</v>
      </c>
      <c r="D394" s="62">
        <v>2</v>
      </c>
      <c r="E394" s="52"/>
      <c r="F394" s="68">
        <f t="shared" si="39"/>
        <v>0</v>
      </c>
    </row>
    <row r="395" spans="1:6" ht="25.5" x14ac:dyDescent="0.2">
      <c r="A395" s="188">
        <v>10</v>
      </c>
      <c r="B395" s="119" t="s">
        <v>312</v>
      </c>
      <c r="C395" s="110" t="s">
        <v>4</v>
      </c>
      <c r="D395" s="62">
        <v>1</v>
      </c>
      <c r="E395" s="52"/>
      <c r="F395" s="68">
        <f t="shared" si="39"/>
        <v>0</v>
      </c>
    </row>
    <row r="396" spans="1:6" ht="25.5" x14ac:dyDescent="0.2">
      <c r="A396" s="188">
        <v>11</v>
      </c>
      <c r="B396" s="119" t="s">
        <v>313</v>
      </c>
      <c r="C396" s="110" t="s">
        <v>4</v>
      </c>
      <c r="D396" s="62">
        <v>1</v>
      </c>
      <c r="E396" s="52"/>
      <c r="F396" s="68">
        <f t="shared" si="39"/>
        <v>0</v>
      </c>
    </row>
    <row r="397" spans="1:6" ht="25.5" x14ac:dyDescent="0.2">
      <c r="A397" s="188">
        <v>12</v>
      </c>
      <c r="B397" s="119" t="s">
        <v>314</v>
      </c>
      <c r="C397" s="110" t="s">
        <v>4</v>
      </c>
      <c r="D397" s="62">
        <v>2</v>
      </c>
      <c r="E397" s="52"/>
      <c r="F397" s="68">
        <f t="shared" si="39"/>
        <v>0</v>
      </c>
    </row>
    <row r="398" spans="1:6" ht="25.5" x14ac:dyDescent="0.2">
      <c r="A398" s="188">
        <v>13</v>
      </c>
      <c r="B398" s="119" t="s">
        <v>315</v>
      </c>
      <c r="C398" s="110" t="s">
        <v>4</v>
      </c>
      <c r="D398" s="62">
        <v>4</v>
      </c>
      <c r="E398" s="52"/>
      <c r="F398" s="68">
        <f t="shared" si="39"/>
        <v>0</v>
      </c>
    </row>
    <row r="399" spans="1:6" ht="25.5" x14ac:dyDescent="0.2">
      <c r="A399" s="188">
        <v>14</v>
      </c>
      <c r="B399" s="119" t="s">
        <v>316</v>
      </c>
      <c r="C399" s="110" t="s">
        <v>4</v>
      </c>
      <c r="D399" s="62">
        <v>8</v>
      </c>
      <c r="E399" s="52"/>
      <c r="F399" s="68">
        <f t="shared" si="39"/>
        <v>0</v>
      </c>
    </row>
    <row r="400" spans="1:6" ht="63.75" x14ac:dyDescent="0.2">
      <c r="A400" s="188">
        <v>15</v>
      </c>
      <c r="B400" s="119" t="s">
        <v>317</v>
      </c>
      <c r="C400" s="110" t="s">
        <v>4</v>
      </c>
      <c r="D400" s="62">
        <f>D397*16+D398+D399*2</f>
        <v>52</v>
      </c>
      <c r="E400" s="52"/>
      <c r="F400" s="68">
        <f t="shared" si="39"/>
        <v>0</v>
      </c>
    </row>
    <row r="401" spans="1:6" ht="25.5" x14ac:dyDescent="0.2">
      <c r="A401" s="188">
        <v>16</v>
      </c>
      <c r="B401" s="119" t="s">
        <v>318</v>
      </c>
      <c r="C401" s="110" t="s">
        <v>4</v>
      </c>
      <c r="D401" s="62">
        <v>10</v>
      </c>
      <c r="E401" s="52"/>
      <c r="F401" s="68">
        <f t="shared" si="39"/>
        <v>0</v>
      </c>
    </row>
    <row r="402" spans="1:6" ht="25.5" x14ac:dyDescent="0.2">
      <c r="A402" s="188">
        <v>17</v>
      </c>
      <c r="B402" s="119" t="s">
        <v>319</v>
      </c>
      <c r="C402" s="110" t="s">
        <v>4</v>
      </c>
      <c r="D402" s="62">
        <v>16</v>
      </c>
      <c r="E402" s="52"/>
      <c r="F402" s="68">
        <f t="shared" si="39"/>
        <v>0</v>
      </c>
    </row>
    <row r="403" spans="1:6" ht="25.5" x14ac:dyDescent="0.2">
      <c r="A403" s="188">
        <v>18</v>
      </c>
      <c r="B403" s="119" t="s">
        <v>320</v>
      </c>
      <c r="C403" s="110" t="s">
        <v>4</v>
      </c>
      <c r="D403" s="62">
        <v>8</v>
      </c>
      <c r="E403" s="52"/>
      <c r="F403" s="68">
        <f t="shared" si="39"/>
        <v>0</v>
      </c>
    </row>
    <row r="404" spans="1:6" ht="165.75" x14ac:dyDescent="0.2">
      <c r="A404" s="188">
        <v>19</v>
      </c>
      <c r="B404" s="119" t="s">
        <v>321</v>
      </c>
      <c r="C404" s="110" t="s">
        <v>4</v>
      </c>
      <c r="D404" s="62">
        <v>2</v>
      </c>
      <c r="E404" s="52"/>
      <c r="F404" s="68">
        <f t="shared" si="39"/>
        <v>0</v>
      </c>
    </row>
    <row r="405" spans="1:6" ht="165.75" x14ac:dyDescent="0.2">
      <c r="A405" s="188">
        <v>20</v>
      </c>
      <c r="B405" s="119" t="s">
        <v>322</v>
      </c>
      <c r="C405" s="110" t="s">
        <v>4</v>
      </c>
      <c r="D405" s="62">
        <v>6</v>
      </c>
      <c r="E405" s="52"/>
      <c r="F405" s="68">
        <f t="shared" si="39"/>
        <v>0</v>
      </c>
    </row>
    <row r="406" spans="1:6" ht="114.75" x14ac:dyDescent="0.2">
      <c r="A406" s="188">
        <v>21</v>
      </c>
      <c r="B406" s="119" t="s">
        <v>397</v>
      </c>
      <c r="C406" s="110" t="s">
        <v>4</v>
      </c>
      <c r="D406" s="62">
        <v>1</v>
      </c>
      <c r="E406" s="52"/>
      <c r="F406" s="68">
        <f t="shared" si="39"/>
        <v>0</v>
      </c>
    </row>
    <row r="407" spans="1:6" ht="38.25" x14ac:dyDescent="0.2">
      <c r="A407" s="188">
        <v>22</v>
      </c>
      <c r="B407" s="119" t="s">
        <v>323</v>
      </c>
      <c r="C407" s="110" t="s">
        <v>274</v>
      </c>
      <c r="D407" s="62">
        <v>1</v>
      </c>
      <c r="E407" s="52"/>
      <c r="F407" s="68">
        <f t="shared" si="39"/>
        <v>0</v>
      </c>
    </row>
    <row r="408" spans="1:6" ht="102" x14ac:dyDescent="0.2">
      <c r="A408" s="188">
        <v>23</v>
      </c>
      <c r="B408" s="119" t="s">
        <v>324</v>
      </c>
      <c r="C408" s="110" t="s">
        <v>274</v>
      </c>
      <c r="D408" s="62">
        <v>1</v>
      </c>
      <c r="E408" s="52"/>
      <c r="F408" s="68">
        <f t="shared" si="39"/>
        <v>0</v>
      </c>
    </row>
    <row r="409" spans="1:6" x14ac:dyDescent="0.2">
      <c r="A409" s="188">
        <v>24</v>
      </c>
      <c r="B409" s="119" t="s">
        <v>325</v>
      </c>
      <c r="C409" s="110" t="s">
        <v>4</v>
      </c>
      <c r="D409" s="62">
        <v>1</v>
      </c>
      <c r="E409" s="52"/>
      <c r="F409" s="68">
        <f t="shared" si="39"/>
        <v>0</v>
      </c>
    </row>
    <row r="410" spans="1:6" ht="25.5" x14ac:dyDescent="0.2">
      <c r="A410" s="188">
        <v>25</v>
      </c>
      <c r="B410" s="119" t="s">
        <v>326</v>
      </c>
      <c r="C410" s="110" t="s">
        <v>289</v>
      </c>
      <c r="D410" s="62">
        <v>1200</v>
      </c>
      <c r="E410" s="52"/>
      <c r="F410" s="68">
        <f t="shared" si="39"/>
        <v>0</v>
      </c>
    </row>
    <row r="411" spans="1:6" x14ac:dyDescent="0.2">
      <c r="A411" s="188">
        <v>26</v>
      </c>
      <c r="B411" s="119" t="s">
        <v>327</v>
      </c>
      <c r="C411" s="110" t="s">
        <v>289</v>
      </c>
      <c r="D411" s="62">
        <v>40</v>
      </c>
      <c r="E411" s="52"/>
      <c r="F411" s="68">
        <f t="shared" si="39"/>
        <v>0</v>
      </c>
    </row>
    <row r="412" spans="1:6" ht="51" x14ac:dyDescent="0.2">
      <c r="A412" s="188">
        <v>27</v>
      </c>
      <c r="B412" s="119" t="s">
        <v>328</v>
      </c>
      <c r="C412" s="110" t="s">
        <v>274</v>
      </c>
      <c r="D412" s="62">
        <v>1</v>
      </c>
      <c r="E412" s="52"/>
      <c r="F412" s="68">
        <f t="shared" si="39"/>
        <v>0</v>
      </c>
    </row>
    <row r="413" spans="1:6" ht="25.5" x14ac:dyDescent="0.2">
      <c r="A413" s="188">
        <v>28</v>
      </c>
      <c r="B413" s="119" t="s">
        <v>329</v>
      </c>
      <c r="C413" s="110" t="s">
        <v>274</v>
      </c>
      <c r="D413" s="62">
        <v>1</v>
      </c>
      <c r="E413" s="52"/>
      <c r="F413" s="68">
        <f t="shared" si="39"/>
        <v>0</v>
      </c>
    </row>
    <row r="414" spans="1:6" ht="25.5" x14ac:dyDescent="0.2">
      <c r="A414" s="188">
        <v>29</v>
      </c>
      <c r="B414" s="119" t="s">
        <v>330</v>
      </c>
      <c r="C414" s="110" t="s">
        <v>4</v>
      </c>
      <c r="D414" s="62">
        <v>1</v>
      </c>
      <c r="E414" s="52"/>
      <c r="F414" s="68">
        <f t="shared" si="39"/>
        <v>0</v>
      </c>
    </row>
    <row r="415" spans="1:6" ht="25.5" x14ac:dyDescent="0.2">
      <c r="A415" s="188">
        <v>30</v>
      </c>
      <c r="B415" s="119" t="s">
        <v>331</v>
      </c>
      <c r="C415" s="110" t="s">
        <v>4</v>
      </c>
      <c r="D415" s="62">
        <v>8</v>
      </c>
      <c r="E415" s="52"/>
      <c r="F415" s="68">
        <f t="shared" si="39"/>
        <v>0</v>
      </c>
    </row>
    <row r="416" spans="1:6" ht="25.5" x14ac:dyDescent="0.2">
      <c r="A416" s="188">
        <v>31</v>
      </c>
      <c r="B416" s="119" t="s">
        <v>332</v>
      </c>
      <c r="C416" s="110" t="s">
        <v>289</v>
      </c>
      <c r="D416" s="62">
        <v>360</v>
      </c>
      <c r="E416" s="52"/>
      <c r="F416" s="68">
        <f t="shared" si="39"/>
        <v>0</v>
      </c>
    </row>
    <row r="417" spans="1:6" x14ac:dyDescent="0.2">
      <c r="A417" s="188">
        <v>32</v>
      </c>
      <c r="B417" s="119" t="s">
        <v>333</v>
      </c>
      <c r="C417" s="110" t="s">
        <v>4</v>
      </c>
      <c r="D417" s="62">
        <v>1</v>
      </c>
      <c r="E417" s="52"/>
      <c r="F417" s="68">
        <f t="shared" si="39"/>
        <v>0</v>
      </c>
    </row>
    <row r="418" spans="1:6" x14ac:dyDescent="0.2">
      <c r="A418" s="188">
        <v>33</v>
      </c>
      <c r="B418" s="119" t="s">
        <v>334</v>
      </c>
      <c r="C418" s="110" t="s">
        <v>4</v>
      </c>
      <c r="D418" s="62">
        <v>1</v>
      </c>
      <c r="E418" s="52"/>
      <c r="F418" s="68">
        <f t="shared" si="39"/>
        <v>0</v>
      </c>
    </row>
    <row r="419" spans="1:6" ht="51" x14ac:dyDescent="0.2">
      <c r="A419" s="188">
        <v>37</v>
      </c>
      <c r="B419" s="121" t="s">
        <v>335</v>
      </c>
      <c r="C419" s="110" t="s">
        <v>274</v>
      </c>
      <c r="D419" s="62">
        <v>1</v>
      </c>
      <c r="E419" s="52"/>
      <c r="F419" s="68">
        <f t="shared" si="39"/>
        <v>0</v>
      </c>
    </row>
    <row r="420" spans="1:6" ht="51" x14ac:dyDescent="0.2">
      <c r="A420" s="188">
        <v>38</v>
      </c>
      <c r="B420" s="119" t="s">
        <v>336</v>
      </c>
      <c r="C420" s="110" t="s">
        <v>274</v>
      </c>
      <c r="D420" s="62">
        <v>1</v>
      </c>
      <c r="E420" s="52"/>
      <c r="F420" s="68">
        <f t="shared" si="39"/>
        <v>0</v>
      </c>
    </row>
    <row r="421" spans="1:6" ht="63.75" x14ac:dyDescent="0.2">
      <c r="A421" s="188">
        <v>39</v>
      </c>
      <c r="B421" s="119" t="s">
        <v>337</v>
      </c>
      <c r="C421" s="110" t="s">
        <v>274</v>
      </c>
      <c r="D421" s="62">
        <v>2</v>
      </c>
      <c r="E421" s="52"/>
      <c r="F421" s="68">
        <f t="shared" si="39"/>
        <v>0</v>
      </c>
    </row>
    <row r="422" spans="1:6" ht="25.5" x14ac:dyDescent="0.2">
      <c r="A422" s="188">
        <v>40</v>
      </c>
      <c r="B422" s="119" t="s">
        <v>338</v>
      </c>
      <c r="C422" s="110" t="s">
        <v>289</v>
      </c>
      <c r="D422" s="62">
        <v>200</v>
      </c>
      <c r="E422" s="52"/>
      <c r="F422" s="68">
        <f t="shared" ref="F422:F448" si="40">E422*D422</f>
        <v>0</v>
      </c>
    </row>
    <row r="423" spans="1:6" ht="25.5" x14ac:dyDescent="0.2">
      <c r="A423" s="188">
        <v>41</v>
      </c>
      <c r="B423" s="119" t="s">
        <v>339</v>
      </c>
      <c r="C423" s="110" t="s">
        <v>289</v>
      </c>
      <c r="D423" s="62">
        <v>20</v>
      </c>
      <c r="E423" s="52"/>
      <c r="F423" s="68">
        <f t="shared" si="40"/>
        <v>0</v>
      </c>
    </row>
    <row r="424" spans="1:6" ht="38.25" x14ac:dyDescent="0.2">
      <c r="A424" s="188">
        <v>42</v>
      </c>
      <c r="B424" s="119" t="s">
        <v>340</v>
      </c>
      <c r="C424" s="110" t="s">
        <v>289</v>
      </c>
      <c r="D424" s="62">
        <v>12</v>
      </c>
      <c r="E424" s="52"/>
      <c r="F424" s="68">
        <f t="shared" si="40"/>
        <v>0</v>
      </c>
    </row>
    <row r="425" spans="1:6" ht="25.5" x14ac:dyDescent="0.2">
      <c r="A425" s="188">
        <v>43</v>
      </c>
      <c r="B425" s="119" t="s">
        <v>341</v>
      </c>
      <c r="C425" s="110" t="s">
        <v>4</v>
      </c>
      <c r="D425" s="62">
        <v>4</v>
      </c>
      <c r="E425" s="52"/>
      <c r="F425" s="68">
        <f t="shared" si="40"/>
        <v>0</v>
      </c>
    </row>
    <row r="426" spans="1:6" ht="38.25" x14ac:dyDescent="0.2">
      <c r="A426" s="188">
        <v>44</v>
      </c>
      <c r="B426" s="119" t="s">
        <v>342</v>
      </c>
      <c r="C426" s="110" t="s">
        <v>289</v>
      </c>
      <c r="D426" s="62">
        <v>60</v>
      </c>
      <c r="E426" s="52"/>
      <c r="F426" s="68">
        <f t="shared" si="40"/>
        <v>0</v>
      </c>
    </row>
    <row r="427" spans="1:6" ht="38.25" x14ac:dyDescent="0.2">
      <c r="A427" s="188">
        <v>45</v>
      </c>
      <c r="B427" s="119" t="s">
        <v>343</v>
      </c>
      <c r="C427" s="110" t="s">
        <v>4</v>
      </c>
      <c r="D427" s="110">
        <v>1</v>
      </c>
      <c r="E427" s="52"/>
      <c r="F427" s="68">
        <f t="shared" si="40"/>
        <v>0</v>
      </c>
    </row>
    <row r="428" spans="1:6" ht="25.5" x14ac:dyDescent="0.2">
      <c r="A428" s="188">
        <v>46</v>
      </c>
      <c r="B428" s="119" t="s">
        <v>344</v>
      </c>
      <c r="C428" s="110" t="s">
        <v>4</v>
      </c>
      <c r="D428" s="110">
        <v>1</v>
      </c>
      <c r="E428" s="52"/>
      <c r="F428" s="68">
        <f t="shared" si="40"/>
        <v>0</v>
      </c>
    </row>
    <row r="429" spans="1:6" ht="25.5" x14ac:dyDescent="0.2">
      <c r="A429" s="188">
        <v>47</v>
      </c>
      <c r="B429" s="119" t="s">
        <v>345</v>
      </c>
      <c r="C429" s="110" t="s">
        <v>4</v>
      </c>
      <c r="D429" s="110">
        <v>2</v>
      </c>
      <c r="E429" s="52"/>
      <c r="F429" s="68">
        <f t="shared" si="40"/>
        <v>0</v>
      </c>
    </row>
    <row r="430" spans="1:6" x14ac:dyDescent="0.2">
      <c r="A430" s="188">
        <v>48</v>
      </c>
      <c r="B430" s="119" t="s">
        <v>346</v>
      </c>
      <c r="C430" s="110" t="s">
        <v>4</v>
      </c>
      <c r="D430" s="110">
        <v>2</v>
      </c>
      <c r="E430" s="52"/>
      <c r="F430" s="68">
        <f t="shared" si="40"/>
        <v>0</v>
      </c>
    </row>
    <row r="431" spans="1:6" x14ac:dyDescent="0.2">
      <c r="A431" s="188">
        <v>49</v>
      </c>
      <c r="B431" s="119" t="s">
        <v>347</v>
      </c>
      <c r="C431" s="110" t="s">
        <v>4</v>
      </c>
      <c r="D431" s="110">
        <v>4</v>
      </c>
      <c r="E431" s="52"/>
      <c r="F431" s="68">
        <f t="shared" si="40"/>
        <v>0</v>
      </c>
    </row>
    <row r="432" spans="1:6" ht="38.25" x14ac:dyDescent="0.2">
      <c r="A432" s="188">
        <v>50</v>
      </c>
      <c r="B432" s="119" t="s">
        <v>348</v>
      </c>
      <c r="C432" s="110" t="s">
        <v>4</v>
      </c>
      <c r="D432" s="110">
        <v>8</v>
      </c>
      <c r="E432" s="52"/>
      <c r="F432" s="68">
        <f t="shared" si="40"/>
        <v>0</v>
      </c>
    </row>
    <row r="433" spans="1:6" ht="25.5" x14ac:dyDescent="0.2">
      <c r="A433" s="188">
        <v>51</v>
      </c>
      <c r="B433" s="119" t="s">
        <v>349</v>
      </c>
      <c r="C433" s="110" t="s">
        <v>4</v>
      </c>
      <c r="D433" s="110">
        <v>4</v>
      </c>
      <c r="E433" s="52"/>
      <c r="F433" s="68">
        <f t="shared" si="40"/>
        <v>0</v>
      </c>
    </row>
    <row r="434" spans="1:6" ht="25.5" x14ac:dyDescent="0.2">
      <c r="A434" s="188">
        <v>52</v>
      </c>
      <c r="B434" s="119" t="s">
        <v>350</v>
      </c>
      <c r="C434" s="110" t="s">
        <v>4</v>
      </c>
      <c r="D434" s="110">
        <v>2</v>
      </c>
      <c r="E434" s="52"/>
      <c r="F434" s="68">
        <f t="shared" si="40"/>
        <v>0</v>
      </c>
    </row>
    <row r="435" spans="1:6" x14ac:dyDescent="0.2">
      <c r="A435" s="188">
        <v>52</v>
      </c>
      <c r="B435" s="119" t="s">
        <v>351</v>
      </c>
      <c r="C435" s="110" t="s">
        <v>289</v>
      </c>
      <c r="D435" s="110">
        <v>20</v>
      </c>
      <c r="E435" s="52"/>
      <c r="F435" s="68">
        <f t="shared" si="40"/>
        <v>0</v>
      </c>
    </row>
    <row r="436" spans="1:6" ht="25.5" x14ac:dyDescent="0.2">
      <c r="A436" s="188">
        <v>52</v>
      </c>
      <c r="B436" s="119" t="s">
        <v>352</v>
      </c>
      <c r="C436" s="110" t="s">
        <v>4</v>
      </c>
      <c r="D436" s="110">
        <v>6</v>
      </c>
      <c r="E436" s="52"/>
      <c r="F436" s="68">
        <f t="shared" si="40"/>
        <v>0</v>
      </c>
    </row>
    <row r="437" spans="1:6" ht="38.25" x14ac:dyDescent="0.2">
      <c r="A437" s="188">
        <v>53</v>
      </c>
      <c r="B437" s="119" t="s">
        <v>353</v>
      </c>
      <c r="C437" s="110" t="s">
        <v>4</v>
      </c>
      <c r="D437" s="110">
        <f>D400/2</f>
        <v>26</v>
      </c>
      <c r="E437" s="52"/>
      <c r="F437" s="68">
        <f t="shared" si="40"/>
        <v>0</v>
      </c>
    </row>
    <row r="438" spans="1:6" ht="25.5" x14ac:dyDescent="0.2">
      <c r="A438" s="188">
        <v>54</v>
      </c>
      <c r="B438" s="119" t="s">
        <v>354</v>
      </c>
      <c r="C438" s="110" t="s">
        <v>4</v>
      </c>
      <c r="D438" s="110">
        <f>D404+D405+D406</f>
        <v>9</v>
      </c>
      <c r="E438" s="52"/>
      <c r="F438" s="68">
        <f t="shared" si="40"/>
        <v>0</v>
      </c>
    </row>
    <row r="439" spans="1:6" x14ac:dyDescent="0.2">
      <c r="A439" s="188">
        <v>55</v>
      </c>
      <c r="B439" s="119" t="s">
        <v>355</v>
      </c>
      <c r="C439" s="110" t="s">
        <v>4</v>
      </c>
      <c r="D439" s="110">
        <v>1</v>
      </c>
      <c r="E439" s="52"/>
      <c r="F439" s="68">
        <f t="shared" si="40"/>
        <v>0</v>
      </c>
    </row>
    <row r="440" spans="1:6" x14ac:dyDescent="0.2">
      <c r="A440" s="188">
        <v>56</v>
      </c>
      <c r="B440" s="119" t="s">
        <v>356</v>
      </c>
      <c r="C440" s="110" t="s">
        <v>4</v>
      </c>
      <c r="D440" s="110">
        <v>2</v>
      </c>
      <c r="E440" s="52"/>
      <c r="F440" s="68">
        <f t="shared" si="40"/>
        <v>0</v>
      </c>
    </row>
    <row r="441" spans="1:6" x14ac:dyDescent="0.2">
      <c r="A441" s="188">
        <v>57</v>
      </c>
      <c r="B441" s="119" t="s">
        <v>357</v>
      </c>
      <c r="C441" s="110" t="s">
        <v>4</v>
      </c>
      <c r="D441" s="110">
        <v>1</v>
      </c>
      <c r="E441" s="52"/>
      <c r="F441" s="68">
        <f t="shared" si="40"/>
        <v>0</v>
      </c>
    </row>
    <row r="442" spans="1:6" x14ac:dyDescent="0.2">
      <c r="A442" s="188">
        <v>58</v>
      </c>
      <c r="B442" s="119" t="s">
        <v>358</v>
      </c>
      <c r="C442" s="110" t="s">
        <v>4</v>
      </c>
      <c r="D442" s="110">
        <f>D404+D405+D406</f>
        <v>9</v>
      </c>
      <c r="E442" s="52"/>
      <c r="F442" s="68">
        <f t="shared" si="40"/>
        <v>0</v>
      </c>
    </row>
    <row r="443" spans="1:6" x14ac:dyDescent="0.2">
      <c r="A443" s="188">
        <v>59</v>
      </c>
      <c r="B443" s="119" t="s">
        <v>359</v>
      </c>
      <c r="C443" s="110" t="s">
        <v>274</v>
      </c>
      <c r="D443" s="110">
        <v>1</v>
      </c>
      <c r="E443" s="52"/>
      <c r="F443" s="68">
        <f t="shared" si="40"/>
        <v>0</v>
      </c>
    </row>
    <row r="444" spans="1:6" ht="38.25" x14ac:dyDescent="0.2">
      <c r="A444" s="188">
        <v>60</v>
      </c>
      <c r="B444" s="119" t="s">
        <v>360</v>
      </c>
      <c r="C444" s="110" t="s">
        <v>274</v>
      </c>
      <c r="D444" s="110">
        <v>4</v>
      </c>
      <c r="E444" s="52"/>
      <c r="F444" s="68">
        <f t="shared" si="40"/>
        <v>0</v>
      </c>
    </row>
    <row r="445" spans="1:6" ht="25.5" x14ac:dyDescent="0.2">
      <c r="A445" s="188">
        <v>61</v>
      </c>
      <c r="B445" s="119" t="s">
        <v>361</v>
      </c>
      <c r="C445" s="110" t="s">
        <v>274</v>
      </c>
      <c r="D445" s="110">
        <v>1</v>
      </c>
      <c r="E445" s="52"/>
      <c r="F445" s="68">
        <f t="shared" si="40"/>
        <v>0</v>
      </c>
    </row>
    <row r="446" spans="1:6" x14ac:dyDescent="0.2">
      <c r="A446" s="188">
        <v>62</v>
      </c>
      <c r="B446" s="119" t="s">
        <v>299</v>
      </c>
      <c r="C446" s="110" t="s">
        <v>274</v>
      </c>
      <c r="D446" s="110">
        <v>1</v>
      </c>
      <c r="E446" s="52"/>
      <c r="F446" s="68">
        <f t="shared" si="40"/>
        <v>0</v>
      </c>
    </row>
    <row r="447" spans="1:6" x14ac:dyDescent="0.2">
      <c r="A447" s="188">
        <v>63</v>
      </c>
      <c r="B447" s="119" t="s">
        <v>300</v>
      </c>
      <c r="C447" s="110" t="s">
        <v>274</v>
      </c>
      <c r="D447" s="110">
        <v>1</v>
      </c>
      <c r="E447" s="52"/>
      <c r="F447" s="68">
        <f t="shared" si="40"/>
        <v>0</v>
      </c>
    </row>
    <row r="448" spans="1:6" ht="13.5" thickBot="1" x14ac:dyDescent="0.25">
      <c r="A448" s="221">
        <v>64</v>
      </c>
      <c r="B448" s="122" t="s">
        <v>301</v>
      </c>
      <c r="C448" s="123" t="s">
        <v>274</v>
      </c>
      <c r="D448" s="123">
        <v>1</v>
      </c>
      <c r="E448" s="52"/>
      <c r="F448" s="68">
        <f t="shared" si="40"/>
        <v>0</v>
      </c>
    </row>
    <row r="449" spans="1:6" ht="13.5" thickBot="1" x14ac:dyDescent="0.25">
      <c r="A449" s="75" t="s">
        <v>375</v>
      </c>
      <c r="B449" s="10" t="s">
        <v>700</v>
      </c>
      <c r="C449" s="76"/>
      <c r="D449" s="102"/>
      <c r="E449" s="220"/>
      <c r="F449" s="246"/>
    </row>
    <row r="450" spans="1:6" ht="38.25" x14ac:dyDescent="0.2">
      <c r="A450" s="188">
        <f>A448+1</f>
        <v>65</v>
      </c>
      <c r="B450" s="119" t="s">
        <v>649</v>
      </c>
      <c r="C450" s="110" t="s">
        <v>4</v>
      </c>
      <c r="D450" s="110">
        <v>1</v>
      </c>
      <c r="E450" s="52"/>
      <c r="F450" s="222">
        <f t="shared" ref="F450:F461" si="41">E450*D450</f>
        <v>0</v>
      </c>
    </row>
    <row r="451" spans="1:6" ht="38.25" x14ac:dyDescent="0.2">
      <c r="A451" s="188">
        <f>A450+1</f>
        <v>66</v>
      </c>
      <c r="B451" s="119" t="s">
        <v>650</v>
      </c>
      <c r="C451" s="110" t="s">
        <v>4</v>
      </c>
      <c r="D451" s="110">
        <v>1</v>
      </c>
      <c r="E451" s="52"/>
      <c r="F451" s="222">
        <f t="shared" si="41"/>
        <v>0</v>
      </c>
    </row>
    <row r="452" spans="1:6" ht="25.5" x14ac:dyDescent="0.2">
      <c r="A452" s="188">
        <f t="shared" ref="A452:A460" si="42">A451+1</f>
        <v>67</v>
      </c>
      <c r="B452" s="119" t="s">
        <v>651</v>
      </c>
      <c r="C452" s="110" t="s">
        <v>416</v>
      </c>
      <c r="D452" s="110">
        <v>50</v>
      </c>
      <c r="E452" s="52"/>
      <c r="F452" s="222">
        <f t="shared" si="41"/>
        <v>0</v>
      </c>
    </row>
    <row r="453" spans="1:6" ht="25.5" x14ac:dyDescent="0.2">
      <c r="A453" s="188">
        <f t="shared" si="42"/>
        <v>68</v>
      </c>
      <c r="B453" s="119" t="s">
        <v>652</v>
      </c>
      <c r="C453" s="110" t="s">
        <v>416</v>
      </c>
      <c r="D453" s="110">
        <v>50</v>
      </c>
      <c r="E453" s="52"/>
      <c r="F453" s="222">
        <f t="shared" si="41"/>
        <v>0</v>
      </c>
    </row>
    <row r="454" spans="1:6" x14ac:dyDescent="0.2">
      <c r="A454" s="188">
        <f t="shared" si="42"/>
        <v>69</v>
      </c>
      <c r="B454" s="119" t="s">
        <v>653</v>
      </c>
      <c r="C454" s="110" t="s">
        <v>4</v>
      </c>
      <c r="D454" s="110">
        <v>44</v>
      </c>
      <c r="E454" s="52"/>
      <c r="F454" s="222">
        <f t="shared" si="41"/>
        <v>0</v>
      </c>
    </row>
    <row r="455" spans="1:6" ht="25.5" x14ac:dyDescent="0.2">
      <c r="A455" s="188">
        <f t="shared" si="42"/>
        <v>70</v>
      </c>
      <c r="B455" s="119" t="s">
        <v>654</v>
      </c>
      <c r="C455" s="110" t="s">
        <v>4</v>
      </c>
      <c r="D455" s="110">
        <v>56</v>
      </c>
      <c r="E455" s="52"/>
      <c r="F455" s="222">
        <f t="shared" si="41"/>
        <v>0</v>
      </c>
    </row>
    <row r="456" spans="1:6" ht="25.5" x14ac:dyDescent="0.2">
      <c r="A456" s="188">
        <f t="shared" si="42"/>
        <v>71</v>
      </c>
      <c r="B456" s="119" t="s">
        <v>655</v>
      </c>
      <c r="C456" s="110" t="s">
        <v>4</v>
      </c>
      <c r="D456" s="110">
        <v>2</v>
      </c>
      <c r="E456" s="52"/>
      <c r="F456" s="222">
        <f t="shared" si="41"/>
        <v>0</v>
      </c>
    </row>
    <row r="457" spans="1:6" ht="25.5" x14ac:dyDescent="0.2">
      <c r="A457" s="188">
        <f t="shared" si="42"/>
        <v>72</v>
      </c>
      <c r="B457" s="119" t="s">
        <v>656</v>
      </c>
      <c r="C457" s="110" t="s">
        <v>4</v>
      </c>
      <c r="D457" s="110">
        <v>10</v>
      </c>
      <c r="E457" s="52"/>
      <c r="F457" s="222">
        <f t="shared" si="41"/>
        <v>0</v>
      </c>
    </row>
    <row r="458" spans="1:6" ht="25.5" x14ac:dyDescent="0.2">
      <c r="A458" s="188">
        <f t="shared" si="42"/>
        <v>73</v>
      </c>
      <c r="B458" s="119" t="s">
        <v>657</v>
      </c>
      <c r="C458" s="110" t="s">
        <v>4</v>
      </c>
      <c r="D458" s="110">
        <v>2</v>
      </c>
      <c r="E458" s="52"/>
      <c r="F458" s="222">
        <f t="shared" si="41"/>
        <v>0</v>
      </c>
    </row>
    <row r="459" spans="1:6" ht="25.5" x14ac:dyDescent="0.2">
      <c r="A459" s="188">
        <f t="shared" si="42"/>
        <v>74</v>
      </c>
      <c r="B459" s="119" t="s">
        <v>658</v>
      </c>
      <c r="C459" s="110" t="s">
        <v>4</v>
      </c>
      <c r="D459" s="110">
        <v>2</v>
      </c>
      <c r="E459" s="52"/>
      <c r="F459" s="222">
        <f t="shared" si="41"/>
        <v>0</v>
      </c>
    </row>
    <row r="460" spans="1:6" x14ac:dyDescent="0.2">
      <c r="A460" s="188">
        <f t="shared" si="42"/>
        <v>75</v>
      </c>
      <c r="B460" s="119" t="s">
        <v>659</v>
      </c>
      <c r="C460" s="110" t="s">
        <v>4</v>
      </c>
      <c r="D460" s="110">
        <v>2</v>
      </c>
      <c r="E460" s="52"/>
      <c r="F460" s="222">
        <f t="shared" si="41"/>
        <v>0</v>
      </c>
    </row>
    <row r="461" spans="1:6" ht="26.25" thickBot="1" x14ac:dyDescent="0.25">
      <c r="A461" s="188">
        <f>A460+1</f>
        <v>76</v>
      </c>
      <c r="B461" s="119" t="s">
        <v>660</v>
      </c>
      <c r="C461" s="110" t="s">
        <v>4</v>
      </c>
      <c r="D461" s="110">
        <v>2</v>
      </c>
      <c r="E461" s="52"/>
      <c r="F461" s="222">
        <f t="shared" si="41"/>
        <v>0</v>
      </c>
    </row>
    <row r="462" spans="1:6" ht="13.5" thickBot="1" x14ac:dyDescent="0.25">
      <c r="A462" s="75" t="s">
        <v>699</v>
      </c>
      <c r="B462" s="10" t="s">
        <v>701</v>
      </c>
      <c r="C462" s="76"/>
      <c r="D462" s="102"/>
      <c r="E462" s="220"/>
      <c r="F462" s="128"/>
    </row>
    <row r="463" spans="1:6" ht="191.25" x14ac:dyDescent="0.2">
      <c r="A463" s="188">
        <f>A461+1</f>
        <v>77</v>
      </c>
      <c r="B463" s="119" t="s">
        <v>661</v>
      </c>
      <c r="C463" s="110" t="s">
        <v>4</v>
      </c>
      <c r="D463" s="110">
        <v>1</v>
      </c>
      <c r="E463" s="52"/>
      <c r="F463" s="222">
        <f t="shared" ref="F463:F500" si="43">E463*D463</f>
        <v>0</v>
      </c>
    </row>
    <row r="464" spans="1:6" ht="51" x14ac:dyDescent="0.2">
      <c r="A464" s="188">
        <f>A463+1</f>
        <v>78</v>
      </c>
      <c r="B464" s="119" t="s">
        <v>662</v>
      </c>
      <c r="C464" s="110" t="s">
        <v>4</v>
      </c>
      <c r="D464" s="110">
        <v>33</v>
      </c>
      <c r="E464" s="52"/>
      <c r="F464" s="222">
        <f t="shared" si="43"/>
        <v>0</v>
      </c>
    </row>
    <row r="465" spans="1:6" ht="63.75" x14ac:dyDescent="0.2">
      <c r="A465" s="188">
        <f t="shared" ref="A465:A500" si="44">A464+1</f>
        <v>79</v>
      </c>
      <c r="B465" s="119" t="s">
        <v>663</v>
      </c>
      <c r="C465" s="110" t="s">
        <v>4</v>
      </c>
      <c r="D465" s="110">
        <v>8</v>
      </c>
      <c r="E465" s="52"/>
      <c r="F465" s="222">
        <f t="shared" si="43"/>
        <v>0</v>
      </c>
    </row>
    <row r="466" spans="1:6" ht="63.75" x14ac:dyDescent="0.2">
      <c r="A466" s="188">
        <f t="shared" si="44"/>
        <v>80</v>
      </c>
      <c r="B466" s="119" t="s">
        <v>664</v>
      </c>
      <c r="C466" s="110" t="s">
        <v>4</v>
      </c>
      <c r="D466" s="110">
        <v>4</v>
      </c>
      <c r="E466" s="52"/>
      <c r="F466" s="222">
        <f t="shared" si="43"/>
        <v>0</v>
      </c>
    </row>
    <row r="467" spans="1:6" ht="25.5" x14ac:dyDescent="0.2">
      <c r="A467" s="188">
        <f t="shared" si="44"/>
        <v>81</v>
      </c>
      <c r="B467" s="119" t="s">
        <v>665</v>
      </c>
      <c r="C467" s="110" t="s">
        <v>4</v>
      </c>
      <c r="D467" s="110">
        <v>7</v>
      </c>
      <c r="E467" s="52"/>
      <c r="F467" s="222">
        <f t="shared" si="43"/>
        <v>0</v>
      </c>
    </row>
    <row r="468" spans="1:6" ht="25.5" x14ac:dyDescent="0.2">
      <c r="A468" s="188">
        <f t="shared" si="44"/>
        <v>82</v>
      </c>
      <c r="B468" s="119" t="s">
        <v>666</v>
      </c>
      <c r="C468" s="110" t="s">
        <v>4</v>
      </c>
      <c r="D468" s="110">
        <v>52</v>
      </c>
      <c r="E468" s="52"/>
      <c r="F468" s="222">
        <f t="shared" si="43"/>
        <v>0</v>
      </c>
    </row>
    <row r="469" spans="1:6" ht="51" x14ac:dyDescent="0.2">
      <c r="A469" s="188">
        <f t="shared" si="44"/>
        <v>83</v>
      </c>
      <c r="B469" s="119" t="s">
        <v>667</v>
      </c>
      <c r="C469" s="110" t="s">
        <v>4</v>
      </c>
      <c r="D469" s="110">
        <v>6</v>
      </c>
      <c r="E469" s="52"/>
      <c r="F469" s="222">
        <f t="shared" si="43"/>
        <v>0</v>
      </c>
    </row>
    <row r="470" spans="1:6" ht="25.5" x14ac:dyDescent="0.2">
      <c r="A470" s="188">
        <f t="shared" si="44"/>
        <v>84</v>
      </c>
      <c r="B470" s="119" t="s">
        <v>668</v>
      </c>
      <c r="C470" s="110" t="s">
        <v>4</v>
      </c>
      <c r="D470" s="110">
        <v>2</v>
      </c>
      <c r="E470" s="52"/>
      <c r="F470" s="222">
        <f t="shared" si="43"/>
        <v>0</v>
      </c>
    </row>
    <row r="471" spans="1:6" ht="25.5" x14ac:dyDescent="0.2">
      <c r="A471" s="188">
        <f t="shared" si="44"/>
        <v>85</v>
      </c>
      <c r="B471" s="119" t="s">
        <v>669</v>
      </c>
      <c r="C471" s="110" t="s">
        <v>4</v>
      </c>
      <c r="D471" s="110">
        <v>1</v>
      </c>
      <c r="E471" s="52"/>
      <c r="F471" s="222">
        <f t="shared" si="43"/>
        <v>0</v>
      </c>
    </row>
    <row r="472" spans="1:6" ht="25.5" x14ac:dyDescent="0.2">
      <c r="A472" s="188">
        <f t="shared" si="44"/>
        <v>86</v>
      </c>
      <c r="B472" s="119" t="s">
        <v>670</v>
      </c>
      <c r="C472" s="110" t="s">
        <v>4</v>
      </c>
      <c r="D472" s="110">
        <v>2</v>
      </c>
      <c r="E472" s="52"/>
      <c r="F472" s="222">
        <f t="shared" si="43"/>
        <v>0</v>
      </c>
    </row>
    <row r="473" spans="1:6" ht="25.5" x14ac:dyDescent="0.2">
      <c r="A473" s="188">
        <f t="shared" si="44"/>
        <v>87</v>
      </c>
      <c r="B473" s="119" t="s">
        <v>671</v>
      </c>
      <c r="C473" s="110" t="s">
        <v>4</v>
      </c>
      <c r="D473" s="110">
        <v>1</v>
      </c>
      <c r="E473" s="52"/>
      <c r="F473" s="222">
        <f t="shared" si="43"/>
        <v>0</v>
      </c>
    </row>
    <row r="474" spans="1:6" ht="38.25" x14ac:dyDescent="0.2">
      <c r="A474" s="188">
        <f t="shared" si="44"/>
        <v>88</v>
      </c>
      <c r="B474" s="119" t="s">
        <v>672</v>
      </c>
      <c r="C474" s="110" t="s">
        <v>416</v>
      </c>
      <c r="D474" s="110">
        <v>600</v>
      </c>
      <c r="E474" s="52"/>
      <c r="F474" s="222">
        <f t="shared" si="43"/>
        <v>0</v>
      </c>
    </row>
    <row r="475" spans="1:6" ht="25.5" x14ac:dyDescent="0.2">
      <c r="A475" s="188">
        <f t="shared" si="44"/>
        <v>89</v>
      </c>
      <c r="B475" s="119" t="s">
        <v>673</v>
      </c>
      <c r="C475" s="110" t="s">
        <v>416</v>
      </c>
      <c r="D475" s="110">
        <v>10</v>
      </c>
      <c r="E475" s="52"/>
      <c r="F475" s="222">
        <f t="shared" si="43"/>
        <v>0</v>
      </c>
    </row>
    <row r="476" spans="1:6" ht="25.5" x14ac:dyDescent="0.2">
      <c r="A476" s="188">
        <f t="shared" si="44"/>
        <v>90</v>
      </c>
      <c r="B476" s="119" t="s">
        <v>674</v>
      </c>
      <c r="C476" s="110" t="s">
        <v>416</v>
      </c>
      <c r="D476" s="110">
        <v>600</v>
      </c>
      <c r="E476" s="52"/>
      <c r="F476" s="222">
        <f t="shared" si="43"/>
        <v>0</v>
      </c>
    </row>
    <row r="477" spans="1:6" ht="25.5" x14ac:dyDescent="0.2">
      <c r="A477" s="188">
        <f t="shared" si="44"/>
        <v>91</v>
      </c>
      <c r="B477" s="119" t="s">
        <v>675</v>
      </c>
      <c r="C477" s="110" t="s">
        <v>274</v>
      </c>
      <c r="D477" s="110">
        <v>1</v>
      </c>
      <c r="E477" s="52"/>
      <c r="F477" s="222">
        <f t="shared" si="43"/>
        <v>0</v>
      </c>
    </row>
    <row r="478" spans="1:6" ht="25.5" x14ac:dyDescent="0.2">
      <c r="A478" s="188">
        <f t="shared" si="44"/>
        <v>92</v>
      </c>
      <c r="B478" s="119" t="s">
        <v>676</v>
      </c>
      <c r="C478" s="110" t="s">
        <v>274</v>
      </c>
      <c r="D478" s="110">
        <v>1</v>
      </c>
      <c r="E478" s="52"/>
      <c r="F478" s="222">
        <f t="shared" si="43"/>
        <v>0</v>
      </c>
    </row>
    <row r="479" spans="1:6" ht="25.5" x14ac:dyDescent="0.2">
      <c r="A479" s="188">
        <f t="shared" si="44"/>
        <v>93</v>
      </c>
      <c r="B479" s="119" t="s">
        <v>677</v>
      </c>
      <c r="C479" s="110" t="s">
        <v>4</v>
      </c>
      <c r="D479" s="110">
        <v>150</v>
      </c>
      <c r="E479" s="52"/>
      <c r="F479" s="222">
        <f t="shared" si="43"/>
        <v>0</v>
      </c>
    </row>
    <row r="480" spans="1:6" ht="25.5" x14ac:dyDescent="0.2">
      <c r="A480" s="188">
        <f t="shared" si="44"/>
        <v>94</v>
      </c>
      <c r="B480" s="119" t="s">
        <v>678</v>
      </c>
      <c r="C480" s="110" t="s">
        <v>4</v>
      </c>
      <c r="D480" s="110">
        <v>300</v>
      </c>
      <c r="E480" s="52"/>
      <c r="F480" s="222">
        <f t="shared" si="43"/>
        <v>0</v>
      </c>
    </row>
    <row r="481" spans="1:6" ht="25.5" x14ac:dyDescent="0.2">
      <c r="A481" s="188">
        <f t="shared" si="44"/>
        <v>95</v>
      </c>
      <c r="B481" s="119" t="s">
        <v>679</v>
      </c>
      <c r="C481" s="110" t="s">
        <v>416</v>
      </c>
      <c r="D481" s="110">
        <v>600</v>
      </c>
      <c r="E481" s="52"/>
      <c r="F481" s="222">
        <f t="shared" si="43"/>
        <v>0</v>
      </c>
    </row>
    <row r="482" spans="1:6" x14ac:dyDescent="0.2">
      <c r="A482" s="188">
        <f t="shared" si="44"/>
        <v>96</v>
      </c>
      <c r="B482" s="119" t="s">
        <v>680</v>
      </c>
      <c r="C482" s="110" t="s">
        <v>416</v>
      </c>
      <c r="D482" s="110">
        <v>600</v>
      </c>
      <c r="E482" s="52"/>
      <c r="F482" s="222">
        <f t="shared" si="43"/>
        <v>0</v>
      </c>
    </row>
    <row r="483" spans="1:6" x14ac:dyDescent="0.2">
      <c r="A483" s="188">
        <f t="shared" si="44"/>
        <v>97</v>
      </c>
      <c r="B483" s="119" t="s">
        <v>681</v>
      </c>
      <c r="C483" s="110" t="s">
        <v>4</v>
      </c>
      <c r="D483" s="110">
        <v>45</v>
      </c>
      <c r="E483" s="52"/>
      <c r="F483" s="222">
        <f t="shared" si="43"/>
        <v>0</v>
      </c>
    </row>
    <row r="484" spans="1:6" x14ac:dyDescent="0.2">
      <c r="A484" s="188">
        <f t="shared" si="44"/>
        <v>98</v>
      </c>
      <c r="B484" s="119" t="s">
        <v>682</v>
      </c>
      <c r="C484" s="110" t="s">
        <v>4</v>
      </c>
      <c r="D484" s="110">
        <v>45</v>
      </c>
      <c r="E484" s="52"/>
      <c r="F484" s="222">
        <f t="shared" si="43"/>
        <v>0</v>
      </c>
    </row>
    <row r="485" spans="1:6" ht="25.5" x14ac:dyDescent="0.2">
      <c r="A485" s="188">
        <f t="shared" si="44"/>
        <v>99</v>
      </c>
      <c r="B485" s="119" t="s">
        <v>683</v>
      </c>
      <c r="C485" s="110" t="s">
        <v>4</v>
      </c>
      <c r="D485" s="110">
        <v>4</v>
      </c>
      <c r="E485" s="52"/>
      <c r="F485" s="222">
        <f t="shared" si="43"/>
        <v>0</v>
      </c>
    </row>
    <row r="486" spans="1:6" ht="25.5" x14ac:dyDescent="0.2">
      <c r="A486" s="188">
        <f t="shared" si="44"/>
        <v>100</v>
      </c>
      <c r="B486" s="119" t="s">
        <v>684</v>
      </c>
      <c r="C486" s="110" t="s">
        <v>4</v>
      </c>
      <c r="D486" s="110">
        <v>6</v>
      </c>
      <c r="E486" s="52"/>
      <c r="F486" s="222">
        <f t="shared" si="43"/>
        <v>0</v>
      </c>
    </row>
    <row r="487" spans="1:6" ht="25.5" x14ac:dyDescent="0.2">
      <c r="A487" s="188">
        <f t="shared" si="44"/>
        <v>101</v>
      </c>
      <c r="B487" s="119" t="s">
        <v>685</v>
      </c>
      <c r="C487" s="110" t="s">
        <v>4</v>
      </c>
      <c r="D487" s="110">
        <v>2</v>
      </c>
      <c r="E487" s="52"/>
      <c r="F487" s="222">
        <f t="shared" si="43"/>
        <v>0</v>
      </c>
    </row>
    <row r="488" spans="1:6" ht="25.5" x14ac:dyDescent="0.2">
      <c r="A488" s="188">
        <f t="shared" si="44"/>
        <v>102</v>
      </c>
      <c r="B488" s="119" t="s">
        <v>686</v>
      </c>
      <c r="C488" s="110" t="s">
        <v>4</v>
      </c>
      <c r="D488" s="110">
        <v>7</v>
      </c>
      <c r="E488" s="52"/>
      <c r="F488" s="222">
        <f t="shared" si="43"/>
        <v>0</v>
      </c>
    </row>
    <row r="489" spans="1:6" ht="25.5" x14ac:dyDescent="0.2">
      <c r="A489" s="188">
        <f t="shared" si="44"/>
        <v>103</v>
      </c>
      <c r="B489" s="119" t="s">
        <v>687</v>
      </c>
      <c r="C489" s="110" t="s">
        <v>4</v>
      </c>
      <c r="D489" s="110">
        <v>7</v>
      </c>
      <c r="E489" s="52"/>
      <c r="F489" s="222">
        <f t="shared" si="43"/>
        <v>0</v>
      </c>
    </row>
    <row r="490" spans="1:6" ht="25.5" x14ac:dyDescent="0.2">
      <c r="A490" s="188">
        <f t="shared" si="44"/>
        <v>104</v>
      </c>
      <c r="B490" s="119" t="s">
        <v>688</v>
      </c>
      <c r="C490" s="110" t="s">
        <v>4</v>
      </c>
      <c r="D490" s="110">
        <v>1</v>
      </c>
      <c r="E490" s="52"/>
      <c r="F490" s="222">
        <f t="shared" si="43"/>
        <v>0</v>
      </c>
    </row>
    <row r="491" spans="1:6" ht="25.5" x14ac:dyDescent="0.2">
      <c r="A491" s="188">
        <f t="shared" si="44"/>
        <v>105</v>
      </c>
      <c r="B491" s="119" t="s">
        <v>689</v>
      </c>
      <c r="C491" s="110" t="s">
        <v>4</v>
      </c>
      <c r="D491" s="110">
        <v>2</v>
      </c>
      <c r="E491" s="52"/>
      <c r="F491" s="222">
        <f t="shared" si="43"/>
        <v>0</v>
      </c>
    </row>
    <row r="492" spans="1:6" ht="25.5" x14ac:dyDescent="0.2">
      <c r="A492" s="188">
        <f t="shared" si="44"/>
        <v>106</v>
      </c>
      <c r="B492" s="119" t="s">
        <v>690</v>
      </c>
      <c r="C492" s="110" t="s">
        <v>4</v>
      </c>
      <c r="D492" s="110">
        <v>2</v>
      </c>
      <c r="E492" s="52"/>
      <c r="F492" s="222">
        <f t="shared" si="43"/>
        <v>0</v>
      </c>
    </row>
    <row r="493" spans="1:6" ht="25.5" x14ac:dyDescent="0.2">
      <c r="A493" s="188">
        <f t="shared" si="44"/>
        <v>107</v>
      </c>
      <c r="B493" s="119" t="s">
        <v>691</v>
      </c>
      <c r="C493" s="110" t="s">
        <v>4</v>
      </c>
      <c r="D493" s="110">
        <v>1</v>
      </c>
      <c r="E493" s="52"/>
      <c r="F493" s="222">
        <f t="shared" si="43"/>
        <v>0</v>
      </c>
    </row>
    <row r="494" spans="1:6" ht="25.5" x14ac:dyDescent="0.2">
      <c r="A494" s="188">
        <f t="shared" si="44"/>
        <v>108</v>
      </c>
      <c r="B494" s="119" t="s">
        <v>692</v>
      </c>
      <c r="C494" s="110" t="s">
        <v>274</v>
      </c>
      <c r="D494" s="110">
        <v>1</v>
      </c>
      <c r="E494" s="52"/>
      <c r="F494" s="222">
        <f t="shared" si="43"/>
        <v>0</v>
      </c>
    </row>
    <row r="495" spans="1:6" x14ac:dyDescent="0.2">
      <c r="A495" s="188">
        <f t="shared" si="44"/>
        <v>109</v>
      </c>
      <c r="B495" s="119" t="s">
        <v>693</v>
      </c>
      <c r="C495" s="110" t="s">
        <v>274</v>
      </c>
      <c r="D495" s="110">
        <v>1</v>
      </c>
      <c r="E495" s="52"/>
      <c r="F495" s="222">
        <f t="shared" si="43"/>
        <v>0</v>
      </c>
    </row>
    <row r="496" spans="1:6" ht="25.5" x14ac:dyDescent="0.2">
      <c r="A496" s="188">
        <f t="shared" si="44"/>
        <v>110</v>
      </c>
      <c r="B496" s="119" t="s">
        <v>694</v>
      </c>
      <c r="C496" s="110" t="s">
        <v>274</v>
      </c>
      <c r="D496" s="110">
        <v>1</v>
      </c>
      <c r="E496" s="52"/>
      <c r="F496" s="222">
        <f t="shared" si="43"/>
        <v>0</v>
      </c>
    </row>
    <row r="497" spans="1:6" ht="25.5" x14ac:dyDescent="0.2">
      <c r="A497" s="188">
        <f t="shared" si="44"/>
        <v>111</v>
      </c>
      <c r="B497" s="119" t="s">
        <v>695</v>
      </c>
      <c r="C497" s="110" t="s">
        <v>274</v>
      </c>
      <c r="D497" s="110">
        <v>1</v>
      </c>
      <c r="E497" s="52"/>
      <c r="F497" s="222">
        <f t="shared" si="43"/>
        <v>0</v>
      </c>
    </row>
    <row r="498" spans="1:6" x14ac:dyDescent="0.2">
      <c r="A498" s="188">
        <f t="shared" si="44"/>
        <v>112</v>
      </c>
      <c r="B498" s="119" t="s">
        <v>696</v>
      </c>
      <c r="C498" s="110" t="s">
        <v>274</v>
      </c>
      <c r="D498" s="110">
        <v>1</v>
      </c>
      <c r="E498" s="52"/>
      <c r="F498" s="222">
        <f t="shared" si="43"/>
        <v>0</v>
      </c>
    </row>
    <row r="499" spans="1:6" x14ac:dyDescent="0.2">
      <c r="A499" s="188">
        <f t="shared" si="44"/>
        <v>113</v>
      </c>
      <c r="B499" s="119" t="s">
        <v>697</v>
      </c>
      <c r="C499" s="110" t="s">
        <v>274</v>
      </c>
      <c r="D499" s="110">
        <v>1</v>
      </c>
      <c r="E499" s="52"/>
      <c r="F499" s="222">
        <f t="shared" si="43"/>
        <v>0</v>
      </c>
    </row>
    <row r="500" spans="1:6" x14ac:dyDescent="0.2">
      <c r="A500" s="188">
        <f t="shared" si="44"/>
        <v>114</v>
      </c>
      <c r="B500" s="119" t="s">
        <v>698</v>
      </c>
      <c r="C500" s="110" t="s">
        <v>274</v>
      </c>
      <c r="D500" s="110">
        <v>1</v>
      </c>
      <c r="E500" s="52"/>
      <c r="F500" s="222">
        <f t="shared" si="43"/>
        <v>0</v>
      </c>
    </row>
    <row r="501" spans="1:6" s="176" customFormat="1" ht="13.5" thickBot="1" x14ac:dyDescent="0.25">
      <c r="A501" s="131" t="s">
        <v>399</v>
      </c>
      <c r="B501" s="132"/>
      <c r="C501" s="133"/>
      <c r="D501" s="178"/>
      <c r="E501" s="177"/>
    </row>
    <row r="502" spans="1:6" ht="26.25" thickBot="1" x14ac:dyDescent="0.25">
      <c r="A502" s="5" t="s">
        <v>0</v>
      </c>
      <c r="B502" s="6" t="s">
        <v>1</v>
      </c>
      <c r="C502" s="6" t="s">
        <v>365</v>
      </c>
      <c r="D502" s="64" t="s">
        <v>362</v>
      </c>
      <c r="E502" s="179"/>
      <c r="F502" s="135" t="s">
        <v>364</v>
      </c>
    </row>
    <row r="503" spans="1:6" ht="26.25" thickBot="1" x14ac:dyDescent="0.25">
      <c r="A503" s="69" t="s">
        <v>371</v>
      </c>
      <c r="B503" s="59" t="s">
        <v>526</v>
      </c>
      <c r="C503" s="70"/>
      <c r="D503" s="109"/>
      <c r="E503" s="180"/>
      <c r="F503" s="181"/>
    </row>
    <row r="504" spans="1:6" x14ac:dyDescent="0.2">
      <c r="A504" s="182"/>
      <c r="B504" s="183" t="s">
        <v>527</v>
      </c>
      <c r="C504" s="184"/>
      <c r="D504" s="185"/>
      <c r="E504" s="186"/>
      <c r="F504" s="187"/>
    </row>
    <row r="505" spans="1:6" ht="38.25" x14ac:dyDescent="0.2">
      <c r="A505" s="188">
        <v>1</v>
      </c>
      <c r="B505" s="119" t="s">
        <v>528</v>
      </c>
      <c r="C505" s="110" t="s">
        <v>274</v>
      </c>
      <c r="D505" s="65">
        <v>1</v>
      </c>
      <c r="E505" s="52"/>
      <c r="F505" s="189">
        <f>E505*D505</f>
        <v>0</v>
      </c>
    </row>
    <row r="506" spans="1:6" ht="38.25" x14ac:dyDescent="0.2">
      <c r="A506" s="188">
        <f>A505+1</f>
        <v>2</v>
      </c>
      <c r="B506" s="119" t="s">
        <v>529</v>
      </c>
      <c r="C506" s="110" t="s">
        <v>274</v>
      </c>
      <c r="D506" s="65">
        <v>1</v>
      </c>
      <c r="E506" s="52"/>
      <c r="F506" s="189">
        <f t="shared" ref="F506:F569" si="45">E506*D506</f>
        <v>0</v>
      </c>
    </row>
    <row r="507" spans="1:6" ht="25.5" x14ac:dyDescent="0.2">
      <c r="A507" s="188">
        <f t="shared" ref="A507:A508" si="46">A506+1</f>
        <v>3</v>
      </c>
      <c r="B507" s="119" t="s">
        <v>530</v>
      </c>
      <c r="C507" s="110" t="s">
        <v>154</v>
      </c>
      <c r="D507" s="65">
        <v>32</v>
      </c>
      <c r="E507" s="52"/>
      <c r="F507" s="189">
        <f t="shared" si="45"/>
        <v>0</v>
      </c>
    </row>
    <row r="508" spans="1:6" x14ac:dyDescent="0.2">
      <c r="A508" s="188">
        <f t="shared" si="46"/>
        <v>4</v>
      </c>
      <c r="B508" s="119" t="s">
        <v>531</v>
      </c>
      <c r="C508" s="110" t="s">
        <v>274</v>
      </c>
      <c r="D508" s="65">
        <v>1</v>
      </c>
      <c r="E508" s="52"/>
      <c r="F508" s="189">
        <f t="shared" si="45"/>
        <v>0</v>
      </c>
    </row>
    <row r="509" spans="1:6" x14ac:dyDescent="0.2">
      <c r="A509" s="190"/>
      <c r="B509" s="191" t="s">
        <v>532</v>
      </c>
      <c r="C509" s="192"/>
      <c r="D509" s="150"/>
      <c r="E509" s="52"/>
      <c r="F509" s="189"/>
    </row>
    <row r="510" spans="1:6" ht="140.25" x14ac:dyDescent="0.2">
      <c r="A510" s="188">
        <f>A508+1</f>
        <v>5</v>
      </c>
      <c r="B510" s="119" t="s">
        <v>533</v>
      </c>
      <c r="C510" s="110" t="s">
        <v>4</v>
      </c>
      <c r="D510" s="65">
        <v>1</v>
      </c>
      <c r="E510" s="52"/>
      <c r="F510" s="189">
        <f t="shared" si="45"/>
        <v>0</v>
      </c>
    </row>
    <row r="511" spans="1:6" ht="38.25" x14ac:dyDescent="0.2">
      <c r="A511" s="188">
        <f>A510+1</f>
        <v>6</v>
      </c>
      <c r="B511" s="119" t="s">
        <v>534</v>
      </c>
      <c r="C511" s="110" t="s">
        <v>4</v>
      </c>
      <c r="D511" s="65">
        <v>1</v>
      </c>
      <c r="E511" s="52"/>
      <c r="F511" s="189">
        <f t="shared" si="45"/>
        <v>0</v>
      </c>
    </row>
    <row r="512" spans="1:6" ht="38.25" x14ac:dyDescent="0.2">
      <c r="A512" s="188">
        <f t="shared" ref="A512:A514" si="47">A511+1</f>
        <v>7</v>
      </c>
      <c r="B512" s="119" t="s">
        <v>535</v>
      </c>
      <c r="C512" s="110" t="s">
        <v>4</v>
      </c>
      <c r="D512" s="65">
        <v>2</v>
      </c>
      <c r="E512" s="52"/>
      <c r="F512" s="189">
        <f t="shared" si="45"/>
        <v>0</v>
      </c>
    </row>
    <row r="513" spans="1:6" x14ac:dyDescent="0.2">
      <c r="A513" s="188">
        <f t="shared" si="47"/>
        <v>8</v>
      </c>
      <c r="B513" s="119" t="s">
        <v>536</v>
      </c>
      <c r="C513" s="110" t="s">
        <v>4</v>
      </c>
      <c r="D513" s="65">
        <v>3</v>
      </c>
      <c r="E513" s="52"/>
      <c r="F513" s="189">
        <f t="shared" si="45"/>
        <v>0</v>
      </c>
    </row>
    <row r="514" spans="1:6" x14ac:dyDescent="0.2">
      <c r="A514" s="188">
        <f t="shared" si="47"/>
        <v>9</v>
      </c>
      <c r="B514" s="119" t="s">
        <v>537</v>
      </c>
      <c r="C514" s="110" t="s">
        <v>4</v>
      </c>
      <c r="D514" s="65">
        <v>6</v>
      </c>
      <c r="E514" s="52"/>
      <c r="F514" s="189">
        <f t="shared" si="45"/>
        <v>0</v>
      </c>
    </row>
    <row r="515" spans="1:6" ht="38.25" x14ac:dyDescent="0.2">
      <c r="A515" s="190"/>
      <c r="B515" s="191" t="s">
        <v>538</v>
      </c>
      <c r="C515" s="192"/>
      <c r="D515" s="150"/>
      <c r="E515" s="52"/>
      <c r="F515" s="189"/>
    </row>
    <row r="516" spans="1:6" ht="25.5" x14ac:dyDescent="0.2">
      <c r="A516" s="188">
        <f>A514+1</f>
        <v>10</v>
      </c>
      <c r="B516" s="119" t="s">
        <v>539</v>
      </c>
      <c r="C516" s="110" t="s">
        <v>6</v>
      </c>
      <c r="D516" s="65">
        <v>70</v>
      </c>
      <c r="E516" s="52"/>
      <c r="F516" s="189">
        <f t="shared" si="45"/>
        <v>0</v>
      </c>
    </row>
    <row r="517" spans="1:6" ht="25.5" x14ac:dyDescent="0.2">
      <c r="A517" s="188">
        <f>A516+1</f>
        <v>11</v>
      </c>
      <c r="B517" s="119" t="s">
        <v>540</v>
      </c>
      <c r="C517" s="110" t="s">
        <v>6</v>
      </c>
      <c r="D517" s="65">
        <v>56</v>
      </c>
      <c r="E517" s="52"/>
      <c r="F517" s="189">
        <f t="shared" si="45"/>
        <v>0</v>
      </c>
    </row>
    <row r="518" spans="1:6" ht="51" x14ac:dyDescent="0.2">
      <c r="A518" s="188">
        <f>A517+1</f>
        <v>12</v>
      </c>
      <c r="B518" s="119" t="s">
        <v>541</v>
      </c>
      <c r="C518" s="110" t="s">
        <v>6</v>
      </c>
      <c r="D518" s="65">
        <v>24</v>
      </c>
      <c r="E518" s="52"/>
      <c r="F518" s="189">
        <f t="shared" si="45"/>
        <v>0</v>
      </c>
    </row>
    <row r="519" spans="1:6" ht="76.5" x14ac:dyDescent="0.2">
      <c r="A519" s="190"/>
      <c r="B519" s="193" t="s">
        <v>542</v>
      </c>
      <c r="C519" s="192"/>
      <c r="D519" s="150"/>
      <c r="E519" s="52"/>
      <c r="F519" s="189"/>
    </row>
    <row r="520" spans="1:6" x14ac:dyDescent="0.2">
      <c r="A520" s="188">
        <f>A518+1</f>
        <v>13</v>
      </c>
      <c r="B520" s="119" t="s">
        <v>543</v>
      </c>
      <c r="C520" s="110" t="s">
        <v>6</v>
      </c>
      <c r="D520" s="65">
        <v>70</v>
      </c>
      <c r="E520" s="52"/>
      <c r="F520" s="189">
        <f t="shared" si="45"/>
        <v>0</v>
      </c>
    </row>
    <row r="521" spans="1:6" x14ac:dyDescent="0.2">
      <c r="A521" s="188">
        <f>A520+1</f>
        <v>14</v>
      </c>
      <c r="B521" s="119" t="s">
        <v>544</v>
      </c>
      <c r="C521" s="110" t="s">
        <v>6</v>
      </c>
      <c r="D521" s="65">
        <v>56</v>
      </c>
      <c r="E521" s="52"/>
      <c r="F521" s="189">
        <f t="shared" si="45"/>
        <v>0</v>
      </c>
    </row>
    <row r="522" spans="1:6" x14ac:dyDescent="0.2">
      <c r="A522" s="188">
        <f t="shared" ref="A522:A523" si="48">A521+1</f>
        <v>15</v>
      </c>
      <c r="B522" s="119" t="s">
        <v>545</v>
      </c>
      <c r="C522" s="110" t="s">
        <v>6</v>
      </c>
      <c r="D522" s="65">
        <v>12</v>
      </c>
      <c r="E522" s="52"/>
      <c r="F522" s="189">
        <f t="shared" si="45"/>
        <v>0</v>
      </c>
    </row>
    <row r="523" spans="1:6" x14ac:dyDescent="0.2">
      <c r="A523" s="188">
        <f t="shared" si="48"/>
        <v>16</v>
      </c>
      <c r="B523" s="119" t="s">
        <v>531</v>
      </c>
      <c r="C523" s="110" t="s">
        <v>274</v>
      </c>
      <c r="D523" s="65">
        <v>1</v>
      </c>
      <c r="E523" s="52"/>
      <c r="F523" s="189">
        <f t="shared" si="45"/>
        <v>0</v>
      </c>
    </row>
    <row r="524" spans="1:6" ht="25.5" x14ac:dyDescent="0.2">
      <c r="A524" s="190"/>
      <c r="B524" s="194" t="s">
        <v>546</v>
      </c>
      <c r="C524" s="192"/>
      <c r="D524" s="150"/>
      <c r="E524" s="52"/>
      <c r="F524" s="189"/>
    </row>
    <row r="525" spans="1:6" ht="51" x14ac:dyDescent="0.2">
      <c r="A525" s="188">
        <f>A523+1</f>
        <v>17</v>
      </c>
      <c r="B525" s="119" t="s">
        <v>547</v>
      </c>
      <c r="C525" s="110" t="s">
        <v>4</v>
      </c>
      <c r="D525" s="65">
        <v>5</v>
      </c>
      <c r="E525" s="52"/>
      <c r="F525" s="189">
        <f t="shared" si="45"/>
        <v>0</v>
      </c>
    </row>
    <row r="526" spans="1:6" ht="51" x14ac:dyDescent="0.2">
      <c r="A526" s="188">
        <f>A525+1</f>
        <v>18</v>
      </c>
      <c r="B526" s="119" t="s">
        <v>548</v>
      </c>
      <c r="C526" s="110" t="s">
        <v>4</v>
      </c>
      <c r="D526" s="65">
        <v>7</v>
      </c>
      <c r="E526" s="52"/>
      <c r="F526" s="189">
        <f t="shared" si="45"/>
        <v>0</v>
      </c>
    </row>
    <row r="527" spans="1:6" ht="38.25" x14ac:dyDescent="0.2">
      <c r="A527" s="188">
        <f t="shared" ref="A527:A542" si="49">A526+1</f>
        <v>19</v>
      </c>
      <c r="B527" s="119" t="s">
        <v>549</v>
      </c>
      <c r="C527" s="110" t="s">
        <v>4</v>
      </c>
      <c r="D527" s="65">
        <v>6</v>
      </c>
      <c r="E527" s="52"/>
      <c r="F527" s="189">
        <f t="shared" si="45"/>
        <v>0</v>
      </c>
    </row>
    <row r="528" spans="1:6" ht="38.25" x14ac:dyDescent="0.2">
      <c r="A528" s="188">
        <f t="shared" si="49"/>
        <v>20</v>
      </c>
      <c r="B528" s="119" t="s">
        <v>550</v>
      </c>
      <c r="C528" s="110" t="s">
        <v>4</v>
      </c>
      <c r="D528" s="65">
        <v>9</v>
      </c>
      <c r="E528" s="52"/>
      <c r="F528" s="189">
        <f t="shared" si="45"/>
        <v>0</v>
      </c>
    </row>
    <row r="529" spans="1:6" ht="38.25" x14ac:dyDescent="0.2">
      <c r="A529" s="188">
        <f t="shared" si="49"/>
        <v>21</v>
      </c>
      <c r="B529" s="119" t="s">
        <v>551</v>
      </c>
      <c r="C529" s="110" t="s">
        <v>4</v>
      </c>
      <c r="D529" s="65">
        <v>5</v>
      </c>
      <c r="E529" s="52"/>
      <c r="F529" s="189">
        <f t="shared" si="45"/>
        <v>0</v>
      </c>
    </row>
    <row r="530" spans="1:6" ht="51" x14ac:dyDescent="0.2">
      <c r="A530" s="188">
        <f t="shared" si="49"/>
        <v>22</v>
      </c>
      <c r="B530" s="119" t="s">
        <v>552</v>
      </c>
      <c r="C530" s="110" t="s">
        <v>4</v>
      </c>
      <c r="D530" s="65">
        <v>7</v>
      </c>
      <c r="E530" s="52"/>
      <c r="F530" s="189">
        <f t="shared" si="45"/>
        <v>0</v>
      </c>
    </row>
    <row r="531" spans="1:6" ht="51" x14ac:dyDescent="0.2">
      <c r="A531" s="188">
        <f t="shared" si="49"/>
        <v>23</v>
      </c>
      <c r="B531" s="119" t="s">
        <v>553</v>
      </c>
      <c r="C531" s="110" t="s">
        <v>4</v>
      </c>
      <c r="D531" s="65">
        <v>55</v>
      </c>
      <c r="E531" s="52"/>
      <c r="F531" s="189">
        <f t="shared" si="45"/>
        <v>0</v>
      </c>
    </row>
    <row r="532" spans="1:6" ht="51" x14ac:dyDescent="0.2">
      <c r="A532" s="188">
        <f t="shared" si="49"/>
        <v>24</v>
      </c>
      <c r="B532" s="119" t="s">
        <v>554</v>
      </c>
      <c r="C532" s="110" t="s">
        <v>4</v>
      </c>
      <c r="D532" s="65">
        <v>3</v>
      </c>
      <c r="E532" s="52"/>
      <c r="F532" s="189">
        <f t="shared" si="45"/>
        <v>0</v>
      </c>
    </row>
    <row r="533" spans="1:6" ht="63.75" x14ac:dyDescent="0.2">
      <c r="A533" s="188">
        <f t="shared" si="49"/>
        <v>25</v>
      </c>
      <c r="B533" s="119" t="s">
        <v>555</v>
      </c>
      <c r="C533" s="110" t="s">
        <v>4</v>
      </c>
      <c r="D533" s="65">
        <v>15</v>
      </c>
      <c r="E533" s="52"/>
      <c r="F533" s="189">
        <f t="shared" si="45"/>
        <v>0</v>
      </c>
    </row>
    <row r="534" spans="1:6" ht="38.25" x14ac:dyDescent="0.2">
      <c r="A534" s="188">
        <f t="shared" si="49"/>
        <v>26</v>
      </c>
      <c r="B534" s="119" t="s">
        <v>556</v>
      </c>
      <c r="C534" s="110" t="s">
        <v>6</v>
      </c>
      <c r="D534" s="65">
        <v>80</v>
      </c>
      <c r="E534" s="52"/>
      <c r="F534" s="189">
        <f t="shared" si="45"/>
        <v>0</v>
      </c>
    </row>
    <row r="535" spans="1:6" x14ac:dyDescent="0.2">
      <c r="A535" s="188">
        <f>A534+1</f>
        <v>27</v>
      </c>
      <c r="B535" s="119" t="s">
        <v>557</v>
      </c>
      <c r="C535" s="110" t="s">
        <v>4</v>
      </c>
      <c r="D535" s="65">
        <v>5</v>
      </c>
      <c r="E535" s="52"/>
      <c r="F535" s="189">
        <f t="shared" si="45"/>
        <v>0</v>
      </c>
    </row>
    <row r="536" spans="1:6" ht="76.5" x14ac:dyDescent="0.2">
      <c r="A536" s="188">
        <f t="shared" si="49"/>
        <v>28</v>
      </c>
      <c r="B536" s="119" t="s">
        <v>558</v>
      </c>
      <c r="C536" s="110" t="s">
        <v>4</v>
      </c>
      <c r="D536" s="65">
        <v>64</v>
      </c>
      <c r="E536" s="52"/>
      <c r="F536" s="189">
        <f t="shared" si="45"/>
        <v>0</v>
      </c>
    </row>
    <row r="537" spans="1:6" ht="63.75" x14ac:dyDescent="0.2">
      <c r="A537" s="188">
        <f t="shared" si="49"/>
        <v>29</v>
      </c>
      <c r="B537" s="119" t="s">
        <v>559</v>
      </c>
      <c r="C537" s="110" t="s">
        <v>4</v>
      </c>
      <c r="D537" s="65">
        <v>3</v>
      </c>
      <c r="E537" s="52"/>
      <c r="F537" s="189">
        <f t="shared" si="45"/>
        <v>0</v>
      </c>
    </row>
    <row r="538" spans="1:6" ht="38.25" x14ac:dyDescent="0.2">
      <c r="A538" s="188">
        <f t="shared" si="49"/>
        <v>30</v>
      </c>
      <c r="B538" s="119" t="s">
        <v>560</v>
      </c>
      <c r="C538" s="110" t="s">
        <v>4</v>
      </c>
      <c r="D538" s="65">
        <v>13</v>
      </c>
      <c r="E538" s="52"/>
      <c r="F538" s="189">
        <f t="shared" si="45"/>
        <v>0</v>
      </c>
    </row>
    <row r="539" spans="1:6" ht="38.25" x14ac:dyDescent="0.2">
      <c r="A539" s="188">
        <f t="shared" si="49"/>
        <v>31</v>
      </c>
      <c r="B539" s="119" t="s">
        <v>561</v>
      </c>
      <c r="C539" s="110" t="s">
        <v>4</v>
      </c>
      <c r="D539" s="65">
        <v>2</v>
      </c>
      <c r="E539" s="52"/>
      <c r="F539" s="189">
        <f t="shared" si="45"/>
        <v>0</v>
      </c>
    </row>
    <row r="540" spans="1:6" ht="89.25" x14ac:dyDescent="0.2">
      <c r="A540" s="188">
        <f t="shared" si="49"/>
        <v>32</v>
      </c>
      <c r="B540" s="119" t="s">
        <v>562</v>
      </c>
      <c r="C540" s="110" t="s">
        <v>4</v>
      </c>
      <c r="D540" s="65">
        <v>62</v>
      </c>
      <c r="E540" s="52"/>
      <c r="F540" s="189">
        <f t="shared" si="45"/>
        <v>0</v>
      </c>
    </row>
    <row r="541" spans="1:6" ht="25.5" x14ac:dyDescent="0.2">
      <c r="A541" s="188">
        <f t="shared" si="49"/>
        <v>33</v>
      </c>
      <c r="B541" s="119" t="s">
        <v>563</v>
      </c>
      <c r="C541" s="110" t="s">
        <v>4</v>
      </c>
      <c r="D541" s="65">
        <f>SUM(D525:D533,D537:D540,D535) +32</f>
        <v>229</v>
      </c>
      <c r="E541" s="52"/>
      <c r="F541" s="189">
        <f t="shared" si="45"/>
        <v>0</v>
      </c>
    </row>
    <row r="542" spans="1:6" ht="25.5" x14ac:dyDescent="0.2">
      <c r="A542" s="188">
        <f t="shared" si="49"/>
        <v>34</v>
      </c>
      <c r="B542" s="119" t="s">
        <v>564</v>
      </c>
      <c r="C542" s="110" t="s">
        <v>4</v>
      </c>
      <c r="D542" s="65">
        <v>64</v>
      </c>
      <c r="E542" s="52"/>
      <c r="F542" s="189">
        <f t="shared" si="45"/>
        <v>0</v>
      </c>
    </row>
    <row r="543" spans="1:6" ht="25.5" x14ac:dyDescent="0.2">
      <c r="A543" s="188">
        <f>A542+1</f>
        <v>35</v>
      </c>
      <c r="B543" s="119" t="s">
        <v>565</v>
      </c>
      <c r="C543" s="110" t="s">
        <v>4</v>
      </c>
      <c r="D543" s="65">
        <v>18</v>
      </c>
      <c r="E543" s="52"/>
      <c r="F543" s="189">
        <f t="shared" si="45"/>
        <v>0</v>
      </c>
    </row>
    <row r="544" spans="1:6" ht="25.5" x14ac:dyDescent="0.2">
      <c r="A544" s="188">
        <f>A543+1</f>
        <v>36</v>
      </c>
      <c r="B544" s="119" t="s">
        <v>566</v>
      </c>
      <c r="C544" s="110" t="s">
        <v>4</v>
      </c>
      <c r="D544" s="65">
        <v>6</v>
      </c>
      <c r="E544" s="52"/>
      <c r="F544" s="189">
        <f t="shared" si="45"/>
        <v>0</v>
      </c>
    </row>
    <row r="545" spans="1:6" ht="25.5" x14ac:dyDescent="0.2">
      <c r="A545" s="188">
        <f t="shared" ref="A545:A547" si="50">A544+1</f>
        <v>37</v>
      </c>
      <c r="B545" s="119" t="s">
        <v>567</v>
      </c>
      <c r="C545" s="110" t="s">
        <v>4</v>
      </c>
      <c r="D545" s="65">
        <v>7</v>
      </c>
      <c r="E545" s="52"/>
      <c r="F545" s="189">
        <f t="shared" si="45"/>
        <v>0</v>
      </c>
    </row>
    <row r="546" spans="1:6" ht="25.5" x14ac:dyDescent="0.2">
      <c r="A546" s="188">
        <f t="shared" si="50"/>
        <v>38</v>
      </c>
      <c r="B546" s="119" t="s">
        <v>568</v>
      </c>
      <c r="C546" s="110" t="s">
        <v>4</v>
      </c>
      <c r="D546" s="65">
        <v>7</v>
      </c>
      <c r="E546" s="52"/>
      <c r="F546" s="189">
        <f t="shared" si="45"/>
        <v>0</v>
      </c>
    </row>
    <row r="547" spans="1:6" ht="25.5" x14ac:dyDescent="0.2">
      <c r="A547" s="188">
        <f t="shared" si="50"/>
        <v>39</v>
      </c>
      <c r="B547" s="119" t="s">
        <v>569</v>
      </c>
      <c r="C547" s="110" t="s">
        <v>4</v>
      </c>
      <c r="D547" s="65">
        <v>1</v>
      </c>
      <c r="E547" s="52"/>
      <c r="F547" s="189">
        <f t="shared" si="45"/>
        <v>0</v>
      </c>
    </row>
    <row r="548" spans="1:6" ht="25.5" x14ac:dyDescent="0.2">
      <c r="A548" s="188">
        <f>A547+1</f>
        <v>40</v>
      </c>
      <c r="B548" s="119" t="s">
        <v>570</v>
      </c>
      <c r="C548" s="110" t="s">
        <v>4</v>
      </c>
      <c r="D548" s="65">
        <v>25</v>
      </c>
      <c r="E548" s="52"/>
      <c r="F548" s="189">
        <f t="shared" si="45"/>
        <v>0</v>
      </c>
    </row>
    <row r="549" spans="1:6" ht="25.5" x14ac:dyDescent="0.2">
      <c r="A549" s="188">
        <f>A548+1</f>
        <v>41</v>
      </c>
      <c r="B549" s="119" t="s">
        <v>571</v>
      </c>
      <c r="C549" s="110" t="s">
        <v>4</v>
      </c>
      <c r="D549" s="65">
        <v>3</v>
      </c>
      <c r="E549" s="52"/>
      <c r="F549" s="189">
        <f t="shared" si="45"/>
        <v>0</v>
      </c>
    </row>
    <row r="550" spans="1:6" ht="25.5" x14ac:dyDescent="0.2">
      <c r="A550" s="188">
        <f t="shared" ref="A550:A553" si="51">A549+1</f>
        <v>42</v>
      </c>
      <c r="B550" s="119" t="s">
        <v>572</v>
      </c>
      <c r="C550" s="110" t="s">
        <v>4</v>
      </c>
      <c r="D550" s="65">
        <v>9</v>
      </c>
      <c r="E550" s="52"/>
      <c r="F550" s="189">
        <f t="shared" si="45"/>
        <v>0</v>
      </c>
    </row>
    <row r="551" spans="1:6" ht="25.5" x14ac:dyDescent="0.2">
      <c r="A551" s="188">
        <f t="shared" si="51"/>
        <v>43</v>
      </c>
      <c r="B551" s="119" t="s">
        <v>573</v>
      </c>
      <c r="C551" s="110" t="s">
        <v>4</v>
      </c>
      <c r="D551" s="65">
        <v>11</v>
      </c>
      <c r="E551" s="52"/>
      <c r="F551" s="189">
        <f t="shared" si="45"/>
        <v>0</v>
      </c>
    </row>
    <row r="552" spans="1:6" ht="25.5" x14ac:dyDescent="0.2">
      <c r="A552" s="188">
        <f t="shared" si="51"/>
        <v>44</v>
      </c>
      <c r="B552" s="119" t="s">
        <v>574</v>
      </c>
      <c r="C552" s="110" t="s">
        <v>4</v>
      </c>
      <c r="D552" s="65">
        <v>1</v>
      </c>
      <c r="E552" s="52"/>
      <c r="F552" s="189">
        <f t="shared" si="45"/>
        <v>0</v>
      </c>
    </row>
    <row r="553" spans="1:6" ht="38.25" x14ac:dyDescent="0.2">
      <c r="A553" s="188">
        <f t="shared" si="51"/>
        <v>45</v>
      </c>
      <c r="B553" s="119" t="s">
        <v>575</v>
      </c>
      <c r="C553" s="110" t="s">
        <v>6</v>
      </c>
      <c r="D553" s="65">
        <v>10</v>
      </c>
      <c r="E553" s="52"/>
      <c r="F553" s="189">
        <f t="shared" si="45"/>
        <v>0</v>
      </c>
    </row>
    <row r="554" spans="1:6" ht="63.75" x14ac:dyDescent="0.2">
      <c r="A554" s="188">
        <f>A553+1</f>
        <v>46</v>
      </c>
      <c r="B554" s="119" t="s">
        <v>576</v>
      </c>
      <c r="C554" s="110" t="s">
        <v>4</v>
      </c>
      <c r="D554" s="65">
        <f>SUM(D541)</f>
        <v>229</v>
      </c>
      <c r="E554" s="52"/>
      <c r="F554" s="189">
        <f t="shared" si="45"/>
        <v>0</v>
      </c>
    </row>
    <row r="555" spans="1:6" ht="63.75" x14ac:dyDescent="0.2">
      <c r="A555" s="188">
        <f>A554+1</f>
        <v>47</v>
      </c>
      <c r="B555" s="119" t="s">
        <v>577</v>
      </c>
      <c r="C555" s="110" t="s">
        <v>4</v>
      </c>
      <c r="D555" s="65">
        <f>SUM(D548:D552)</f>
        <v>49</v>
      </c>
      <c r="E555" s="52"/>
      <c r="F555" s="189">
        <f t="shared" si="45"/>
        <v>0</v>
      </c>
    </row>
    <row r="556" spans="1:6" ht="51" x14ac:dyDescent="0.2">
      <c r="A556" s="190"/>
      <c r="B556" s="194" t="s">
        <v>578</v>
      </c>
      <c r="C556" s="192"/>
      <c r="D556" s="150"/>
      <c r="E556" s="52"/>
      <c r="F556" s="189"/>
    </row>
    <row r="557" spans="1:6" ht="25.5" x14ac:dyDescent="0.2">
      <c r="A557" s="188">
        <f>A555+1</f>
        <v>48</v>
      </c>
      <c r="B557" s="119" t="s">
        <v>579</v>
      </c>
      <c r="C557" s="110" t="s">
        <v>6</v>
      </c>
      <c r="D557" s="65">
        <v>740</v>
      </c>
      <c r="E557" s="52"/>
      <c r="F557" s="189">
        <f t="shared" si="45"/>
        <v>0</v>
      </c>
    </row>
    <row r="558" spans="1:6" ht="25.5" x14ac:dyDescent="0.2">
      <c r="A558" s="188">
        <f t="shared" ref="A558:A563" si="52">A557+1</f>
        <v>49</v>
      </c>
      <c r="B558" s="119" t="s">
        <v>580</v>
      </c>
      <c r="C558" s="110" t="s">
        <v>6</v>
      </c>
      <c r="D558" s="65">
        <v>150</v>
      </c>
      <c r="E558" s="52"/>
      <c r="F558" s="189">
        <f t="shared" si="45"/>
        <v>0</v>
      </c>
    </row>
    <row r="559" spans="1:6" ht="38.25" x14ac:dyDescent="0.2">
      <c r="A559" s="188">
        <f t="shared" si="52"/>
        <v>50</v>
      </c>
      <c r="B559" s="119" t="s">
        <v>581</v>
      </c>
      <c r="C559" s="110" t="s">
        <v>6</v>
      </c>
      <c r="D559" s="65">
        <v>870</v>
      </c>
      <c r="E559" s="52"/>
      <c r="F559" s="189">
        <f t="shared" si="45"/>
        <v>0</v>
      </c>
    </row>
    <row r="560" spans="1:6" ht="51" x14ac:dyDescent="0.2">
      <c r="A560" s="188">
        <f t="shared" si="52"/>
        <v>51</v>
      </c>
      <c r="B560" s="119" t="s">
        <v>582</v>
      </c>
      <c r="C560" s="110" t="s">
        <v>6</v>
      </c>
      <c r="D560" s="65">
        <v>1440</v>
      </c>
      <c r="E560" s="52"/>
      <c r="F560" s="189">
        <f t="shared" si="45"/>
        <v>0</v>
      </c>
    </row>
    <row r="561" spans="1:6" ht="51" x14ac:dyDescent="0.2">
      <c r="A561" s="188">
        <f t="shared" si="52"/>
        <v>52</v>
      </c>
      <c r="B561" s="119" t="s">
        <v>583</v>
      </c>
      <c r="C561" s="110" t="s">
        <v>6</v>
      </c>
      <c r="D561" s="65">
        <v>320</v>
      </c>
      <c r="E561" s="52"/>
      <c r="F561" s="189">
        <f t="shared" si="45"/>
        <v>0</v>
      </c>
    </row>
    <row r="562" spans="1:6" ht="63.75" x14ac:dyDescent="0.2">
      <c r="A562" s="188">
        <f t="shared" si="52"/>
        <v>53</v>
      </c>
      <c r="B562" s="119" t="s">
        <v>584</v>
      </c>
      <c r="C562" s="110" t="s">
        <v>6</v>
      </c>
      <c r="D562" s="65">
        <v>94</v>
      </c>
      <c r="E562" s="52"/>
      <c r="F562" s="189">
        <f t="shared" si="45"/>
        <v>0</v>
      </c>
    </row>
    <row r="563" spans="1:6" x14ac:dyDescent="0.2">
      <c r="A563" s="188">
        <f t="shared" si="52"/>
        <v>54</v>
      </c>
      <c r="B563" s="119" t="s">
        <v>531</v>
      </c>
      <c r="C563" s="110" t="s">
        <v>274</v>
      </c>
      <c r="D563" s="65">
        <v>1</v>
      </c>
      <c r="E563" s="52"/>
      <c r="F563" s="189">
        <f t="shared" si="45"/>
        <v>0</v>
      </c>
    </row>
    <row r="564" spans="1:6" ht="38.25" x14ac:dyDescent="0.2">
      <c r="A564" s="190"/>
      <c r="B564" s="194" t="s">
        <v>585</v>
      </c>
      <c r="C564" s="192"/>
      <c r="D564" s="150"/>
      <c r="E564" s="52"/>
      <c r="F564" s="189"/>
    </row>
    <row r="565" spans="1:6" ht="38.25" x14ac:dyDescent="0.2">
      <c r="A565" s="188">
        <f>A563+1</f>
        <v>55</v>
      </c>
      <c r="B565" s="119" t="s">
        <v>528</v>
      </c>
      <c r="C565" s="110" t="s">
        <v>274</v>
      </c>
      <c r="D565" s="65">
        <v>1</v>
      </c>
      <c r="E565" s="52"/>
      <c r="F565" s="189">
        <f t="shared" si="45"/>
        <v>0</v>
      </c>
    </row>
    <row r="566" spans="1:6" ht="25.5" x14ac:dyDescent="0.2">
      <c r="A566" s="188">
        <f t="shared" ref="A566:A573" si="53">A565+1</f>
        <v>56</v>
      </c>
      <c r="B566" s="119" t="s">
        <v>586</v>
      </c>
      <c r="C566" s="110" t="s">
        <v>6</v>
      </c>
      <c r="D566" s="65">
        <v>180</v>
      </c>
      <c r="E566" s="52"/>
      <c r="F566" s="189">
        <f t="shared" si="45"/>
        <v>0</v>
      </c>
    </row>
    <row r="567" spans="1:6" ht="25.5" x14ac:dyDescent="0.2">
      <c r="A567" s="188">
        <f t="shared" si="53"/>
        <v>57</v>
      </c>
      <c r="B567" s="119" t="s">
        <v>587</v>
      </c>
      <c r="C567" s="110" t="s">
        <v>6</v>
      </c>
      <c r="D567" s="65">
        <v>41</v>
      </c>
      <c r="E567" s="52"/>
      <c r="F567" s="189">
        <f t="shared" si="45"/>
        <v>0</v>
      </c>
    </row>
    <row r="568" spans="1:6" ht="38.25" x14ac:dyDescent="0.2">
      <c r="A568" s="188">
        <f t="shared" si="53"/>
        <v>58</v>
      </c>
      <c r="B568" s="119" t="s">
        <v>588</v>
      </c>
      <c r="C568" s="110" t="s">
        <v>6</v>
      </c>
      <c r="D568" s="65">
        <v>30</v>
      </c>
      <c r="E568" s="52"/>
      <c r="F568" s="189">
        <f t="shared" si="45"/>
        <v>0</v>
      </c>
    </row>
    <row r="569" spans="1:6" ht="38.25" x14ac:dyDescent="0.2">
      <c r="A569" s="188">
        <f t="shared" si="53"/>
        <v>59</v>
      </c>
      <c r="B569" s="119" t="s">
        <v>589</v>
      </c>
      <c r="C569" s="110" t="s">
        <v>6</v>
      </c>
      <c r="D569" s="65">
        <v>15</v>
      </c>
      <c r="E569" s="52"/>
      <c r="F569" s="189">
        <f t="shared" si="45"/>
        <v>0</v>
      </c>
    </row>
    <row r="570" spans="1:6" ht="51" x14ac:dyDescent="0.2">
      <c r="A570" s="188">
        <f t="shared" si="53"/>
        <v>60</v>
      </c>
      <c r="B570" s="119" t="s">
        <v>590</v>
      </c>
      <c r="C570" s="110" t="s">
        <v>6</v>
      </c>
      <c r="D570" s="65">
        <v>155</v>
      </c>
      <c r="E570" s="52"/>
      <c r="F570" s="189">
        <f t="shared" ref="F570:F573" si="54">E570*D570</f>
        <v>0</v>
      </c>
    </row>
    <row r="571" spans="1:6" ht="51" x14ac:dyDescent="0.2">
      <c r="A571" s="188">
        <f t="shared" si="53"/>
        <v>61</v>
      </c>
      <c r="B571" s="119" t="s">
        <v>591</v>
      </c>
      <c r="C571" s="110" t="s">
        <v>6</v>
      </c>
      <c r="D571" s="65">
        <v>48</v>
      </c>
      <c r="E571" s="52"/>
      <c r="F571" s="189">
        <f t="shared" si="54"/>
        <v>0</v>
      </c>
    </row>
    <row r="572" spans="1:6" ht="51" x14ac:dyDescent="0.2">
      <c r="A572" s="188">
        <f t="shared" si="53"/>
        <v>62</v>
      </c>
      <c r="B572" s="119" t="s">
        <v>592</v>
      </c>
      <c r="C572" s="110" t="s">
        <v>6</v>
      </c>
      <c r="D572" s="65">
        <v>63</v>
      </c>
      <c r="E572" s="52"/>
      <c r="F572" s="189">
        <f t="shared" si="54"/>
        <v>0</v>
      </c>
    </row>
    <row r="573" spans="1:6" ht="13.5" thickBot="1" x14ac:dyDescent="0.25">
      <c r="A573" s="188">
        <f t="shared" si="53"/>
        <v>63</v>
      </c>
      <c r="B573" s="119" t="s">
        <v>531</v>
      </c>
      <c r="C573" s="110" t="s">
        <v>274</v>
      </c>
      <c r="D573" s="65">
        <v>1</v>
      </c>
      <c r="E573" s="52"/>
      <c r="F573" s="189">
        <f t="shared" si="54"/>
        <v>0</v>
      </c>
    </row>
    <row r="574" spans="1:6" ht="13.5" thickBot="1" x14ac:dyDescent="0.25">
      <c r="A574" s="75"/>
      <c r="B574" s="10" t="s">
        <v>593</v>
      </c>
      <c r="C574" s="76"/>
      <c r="D574" s="102"/>
      <c r="E574" s="214"/>
      <c r="F574" s="201"/>
    </row>
    <row r="575" spans="1:6" ht="38.25" x14ac:dyDescent="0.2">
      <c r="A575" s="207">
        <f>A573+1</f>
        <v>64</v>
      </c>
      <c r="B575" s="208" t="s">
        <v>528</v>
      </c>
      <c r="C575" s="114" t="s">
        <v>274</v>
      </c>
      <c r="D575" s="73">
        <v>1</v>
      </c>
      <c r="E575" s="52"/>
      <c r="F575" s="209">
        <f>E575*D575</f>
        <v>0</v>
      </c>
    </row>
    <row r="576" spans="1:6" ht="25.5" x14ac:dyDescent="0.2">
      <c r="A576" s="188">
        <f t="shared" ref="A576:A583" si="55">A575+1</f>
        <v>65</v>
      </c>
      <c r="B576" s="119" t="s">
        <v>594</v>
      </c>
      <c r="C576" s="110" t="s">
        <v>274</v>
      </c>
      <c r="D576" s="65">
        <v>1</v>
      </c>
      <c r="E576" s="52"/>
      <c r="F576" s="189">
        <f>E576*D576</f>
        <v>0</v>
      </c>
    </row>
    <row r="577" spans="1:6" x14ac:dyDescent="0.2">
      <c r="A577" s="188">
        <f t="shared" si="55"/>
        <v>66</v>
      </c>
      <c r="B577" s="119" t="s">
        <v>531</v>
      </c>
      <c r="C577" s="110" t="s">
        <v>274</v>
      </c>
      <c r="D577" s="65">
        <v>1</v>
      </c>
      <c r="E577" s="52"/>
      <c r="F577" s="189">
        <f t="shared" ref="F577:F587" si="56">E577*D577</f>
        <v>0</v>
      </c>
    </row>
    <row r="578" spans="1:6" ht="51" x14ac:dyDescent="0.2">
      <c r="A578" s="188">
        <f t="shared" si="55"/>
        <v>67</v>
      </c>
      <c r="B578" s="119" t="s">
        <v>595</v>
      </c>
      <c r="C578" s="110" t="s">
        <v>154</v>
      </c>
      <c r="D578" s="65">
        <v>44</v>
      </c>
      <c r="E578" s="52"/>
      <c r="F578" s="189">
        <f t="shared" si="56"/>
        <v>0</v>
      </c>
    </row>
    <row r="579" spans="1:6" ht="51" x14ac:dyDescent="0.2">
      <c r="A579" s="188">
        <f t="shared" si="55"/>
        <v>68</v>
      </c>
      <c r="B579" s="119" t="s">
        <v>596</v>
      </c>
      <c r="C579" s="110" t="s">
        <v>154</v>
      </c>
      <c r="D579" s="65">
        <v>6</v>
      </c>
      <c r="E579" s="52"/>
      <c r="F579" s="189">
        <f t="shared" si="56"/>
        <v>0</v>
      </c>
    </row>
    <row r="580" spans="1:6" ht="51" x14ac:dyDescent="0.2">
      <c r="A580" s="188">
        <f t="shared" si="55"/>
        <v>69</v>
      </c>
      <c r="B580" s="119" t="s">
        <v>597</v>
      </c>
      <c r="C580" s="110" t="s">
        <v>154</v>
      </c>
      <c r="D580" s="65">
        <v>44</v>
      </c>
      <c r="E580" s="52"/>
      <c r="F580" s="189">
        <f t="shared" si="56"/>
        <v>0</v>
      </c>
    </row>
    <row r="581" spans="1:6" ht="51" x14ac:dyDescent="0.2">
      <c r="A581" s="188">
        <f t="shared" si="55"/>
        <v>70</v>
      </c>
      <c r="B581" s="119" t="s">
        <v>598</v>
      </c>
      <c r="C581" s="110" t="s">
        <v>154</v>
      </c>
      <c r="D581" s="65">
        <v>6</v>
      </c>
      <c r="E581" s="52"/>
      <c r="F581" s="189">
        <f t="shared" si="56"/>
        <v>0</v>
      </c>
    </row>
    <row r="582" spans="1:6" ht="51" x14ac:dyDescent="0.2">
      <c r="A582" s="188">
        <f t="shared" si="55"/>
        <v>71</v>
      </c>
      <c r="B582" s="119" t="s">
        <v>599</v>
      </c>
      <c r="C582" s="110" t="s">
        <v>6</v>
      </c>
      <c r="D582" s="65">
        <v>550</v>
      </c>
      <c r="E582" s="52"/>
      <c r="F582" s="189">
        <f t="shared" si="56"/>
        <v>0</v>
      </c>
    </row>
    <row r="583" spans="1:6" ht="51" x14ac:dyDescent="0.2">
      <c r="A583" s="188">
        <f t="shared" si="55"/>
        <v>72</v>
      </c>
      <c r="B583" s="119" t="s">
        <v>600</v>
      </c>
      <c r="C583" s="110" t="s">
        <v>6</v>
      </c>
      <c r="D583" s="65">
        <v>550</v>
      </c>
      <c r="E583" s="52"/>
      <c r="F583" s="189">
        <f t="shared" si="56"/>
        <v>0</v>
      </c>
    </row>
    <row r="584" spans="1:6" x14ac:dyDescent="0.2">
      <c r="A584" s="190"/>
      <c r="B584" s="194" t="s">
        <v>601</v>
      </c>
      <c r="C584" s="192"/>
      <c r="D584" s="150"/>
      <c r="E584" s="52"/>
      <c r="F584" s="189"/>
    </row>
    <row r="585" spans="1:6" ht="25.5" x14ac:dyDescent="0.2">
      <c r="A585" s="188">
        <f>A583+1</f>
        <v>73</v>
      </c>
      <c r="B585" s="119" t="s">
        <v>602</v>
      </c>
      <c r="C585" s="110" t="s">
        <v>154</v>
      </c>
      <c r="D585" s="65">
        <v>62</v>
      </c>
      <c r="E585" s="52"/>
      <c r="F585" s="189">
        <f t="shared" si="56"/>
        <v>0</v>
      </c>
    </row>
    <row r="586" spans="1:6" ht="25.5" x14ac:dyDescent="0.2">
      <c r="A586" s="188">
        <f>A585+1</f>
        <v>74</v>
      </c>
      <c r="B586" s="119" t="s">
        <v>603</v>
      </c>
      <c r="C586" s="110" t="s">
        <v>154</v>
      </c>
      <c r="D586" s="65">
        <v>61</v>
      </c>
      <c r="E586" s="52"/>
      <c r="F586" s="189">
        <f t="shared" si="56"/>
        <v>0</v>
      </c>
    </row>
    <row r="587" spans="1:6" ht="25.5" x14ac:dyDescent="0.2">
      <c r="A587" s="188">
        <f>A586+1</f>
        <v>75</v>
      </c>
      <c r="B587" s="119" t="s">
        <v>604</v>
      </c>
      <c r="C587" s="110" t="s">
        <v>4</v>
      </c>
      <c r="D587" s="65">
        <v>1</v>
      </c>
      <c r="E587" s="52"/>
      <c r="F587" s="189">
        <f t="shared" si="56"/>
        <v>0</v>
      </c>
    </row>
    <row r="588" spans="1:6" ht="26.25" thickBot="1" x14ac:dyDescent="0.25">
      <c r="A588" s="195">
        <f>A587+1</f>
        <v>76</v>
      </c>
      <c r="B588" s="196" t="s">
        <v>605</v>
      </c>
      <c r="C588" s="197" t="s">
        <v>4</v>
      </c>
      <c r="D588" s="198">
        <v>4</v>
      </c>
      <c r="E588" s="52"/>
      <c r="F588" s="199">
        <f>E588*D588</f>
        <v>0</v>
      </c>
    </row>
    <row r="589" spans="1:6" s="129" customFormat="1" ht="13.5" thickBot="1" x14ac:dyDescent="0.25">
      <c r="A589" s="131" t="s">
        <v>647</v>
      </c>
      <c r="B589" s="132"/>
      <c r="C589" s="130"/>
      <c r="D589" s="133"/>
      <c r="E589" s="224"/>
      <c r="F589" s="225"/>
    </row>
    <row r="590" spans="1:6" ht="26.25" thickBot="1" x14ac:dyDescent="0.25">
      <c r="A590" s="5" t="s">
        <v>0</v>
      </c>
      <c r="B590" s="6" t="s">
        <v>1</v>
      </c>
      <c r="C590" s="64" t="s">
        <v>365</v>
      </c>
      <c r="D590" s="64" t="s">
        <v>362</v>
      </c>
      <c r="E590" s="134"/>
      <c r="F590" s="135" t="s">
        <v>364</v>
      </c>
    </row>
    <row r="591" spans="1:6" ht="13.5" thickBot="1" x14ac:dyDescent="0.25">
      <c r="A591" s="9"/>
      <c r="B591" s="10" t="s">
        <v>406</v>
      </c>
      <c r="C591" s="136"/>
      <c r="D591" s="137"/>
      <c r="E591" s="138"/>
      <c r="F591" s="139"/>
    </row>
    <row r="592" spans="1:6" ht="25.5" x14ac:dyDescent="0.2">
      <c r="A592" s="140"/>
      <c r="B592" s="141" t="s">
        <v>407</v>
      </c>
      <c r="C592" s="142"/>
      <c r="D592" s="143"/>
      <c r="E592" s="144"/>
      <c r="F592" s="145"/>
    </row>
    <row r="593" spans="1:6" ht="51" x14ac:dyDescent="0.2">
      <c r="A593" s="146">
        <v>1</v>
      </c>
      <c r="B593" s="147" t="s">
        <v>408</v>
      </c>
      <c r="C593" s="148" t="s">
        <v>4</v>
      </c>
      <c r="D593" s="149">
        <v>23</v>
      </c>
      <c r="E593" s="150"/>
      <c r="F593" s="226">
        <f t="shared" ref="F593:F602" si="57">D593*E593</f>
        <v>0</v>
      </c>
    </row>
    <row r="594" spans="1:6" ht="51" x14ac:dyDescent="0.2">
      <c r="A594" s="151">
        <v>2</v>
      </c>
      <c r="B594" s="152" t="s">
        <v>409</v>
      </c>
      <c r="C594" s="153" t="s">
        <v>4</v>
      </c>
      <c r="D594" s="153">
        <v>2</v>
      </c>
      <c r="E594" s="227"/>
      <c r="F594" s="226">
        <f t="shared" si="57"/>
        <v>0</v>
      </c>
    </row>
    <row r="595" spans="1:6" ht="25.5" x14ac:dyDescent="0.2">
      <c r="A595" s="151">
        <v>3</v>
      </c>
      <c r="B595" s="152" t="s">
        <v>410</v>
      </c>
      <c r="C595" s="153" t="s">
        <v>4</v>
      </c>
      <c r="D595" s="154">
        <v>1</v>
      </c>
      <c r="E595" s="228"/>
      <c r="F595" s="226">
        <f t="shared" si="57"/>
        <v>0</v>
      </c>
    </row>
    <row r="596" spans="1:6" ht="38.25" x14ac:dyDescent="0.2">
      <c r="A596" s="151">
        <v>4</v>
      </c>
      <c r="B596" s="152" t="s">
        <v>411</v>
      </c>
      <c r="C596" s="153" t="s">
        <v>4</v>
      </c>
      <c r="D596" s="154">
        <v>1</v>
      </c>
      <c r="E596" s="228"/>
      <c r="F596" s="226">
        <f t="shared" si="57"/>
        <v>0</v>
      </c>
    </row>
    <row r="597" spans="1:6" ht="153" x14ac:dyDescent="0.2">
      <c r="A597" s="151">
        <v>5</v>
      </c>
      <c r="B597" s="152" t="s">
        <v>412</v>
      </c>
      <c r="C597" s="153" t="s">
        <v>4</v>
      </c>
      <c r="D597" s="153">
        <v>1</v>
      </c>
      <c r="E597" s="227"/>
      <c r="F597" s="226">
        <f t="shared" si="57"/>
        <v>0</v>
      </c>
    </row>
    <row r="598" spans="1:6" x14ac:dyDescent="0.2">
      <c r="A598" s="151">
        <v>6</v>
      </c>
      <c r="B598" s="152" t="s">
        <v>413</v>
      </c>
      <c r="C598" s="153" t="s">
        <v>4</v>
      </c>
      <c r="D598" s="154">
        <v>2</v>
      </c>
      <c r="E598" s="228"/>
      <c r="F598" s="226">
        <f t="shared" si="57"/>
        <v>0</v>
      </c>
    </row>
    <row r="599" spans="1:6" ht="25.5" x14ac:dyDescent="0.2">
      <c r="A599" s="151">
        <v>7</v>
      </c>
      <c r="B599" s="155" t="s">
        <v>414</v>
      </c>
      <c r="C599" s="153" t="s">
        <v>4</v>
      </c>
      <c r="D599" s="154">
        <v>1</v>
      </c>
      <c r="E599" s="228"/>
      <c r="F599" s="226">
        <f t="shared" si="57"/>
        <v>0</v>
      </c>
    </row>
    <row r="600" spans="1:6" x14ac:dyDescent="0.2">
      <c r="A600" s="151">
        <v>8</v>
      </c>
      <c r="B600" s="155" t="s">
        <v>415</v>
      </c>
      <c r="C600" s="153" t="s">
        <v>416</v>
      </c>
      <c r="D600" s="154">
        <v>600</v>
      </c>
      <c r="E600" s="228"/>
      <c r="F600" s="226">
        <f t="shared" si="57"/>
        <v>0</v>
      </c>
    </row>
    <row r="601" spans="1:6" x14ac:dyDescent="0.2">
      <c r="A601" s="151">
        <v>9</v>
      </c>
      <c r="B601" s="155" t="s">
        <v>417</v>
      </c>
      <c r="C601" s="153" t="s">
        <v>416</v>
      </c>
      <c r="D601" s="154">
        <v>50</v>
      </c>
      <c r="E601" s="228"/>
      <c r="F601" s="226">
        <f t="shared" si="57"/>
        <v>0</v>
      </c>
    </row>
    <row r="602" spans="1:6" ht="25.5" x14ac:dyDescent="0.2">
      <c r="A602" s="151">
        <v>10</v>
      </c>
      <c r="B602" s="155" t="s">
        <v>418</v>
      </c>
      <c r="C602" s="153" t="s">
        <v>416</v>
      </c>
      <c r="D602" s="154">
        <v>200</v>
      </c>
      <c r="E602" s="228"/>
      <c r="F602" s="226">
        <f t="shared" si="57"/>
        <v>0</v>
      </c>
    </row>
    <row r="603" spans="1:6" ht="38.25" x14ac:dyDescent="0.2">
      <c r="A603" s="156"/>
      <c r="B603" s="157" t="s">
        <v>419</v>
      </c>
      <c r="C603" s="158"/>
      <c r="D603" s="159"/>
      <c r="E603" s="229"/>
      <c r="F603" s="230"/>
    </row>
    <row r="604" spans="1:6" x14ac:dyDescent="0.2">
      <c r="A604" s="151">
        <f>A602+1</f>
        <v>11</v>
      </c>
      <c r="B604" s="155" t="s">
        <v>420</v>
      </c>
      <c r="C604" s="160" t="s">
        <v>416</v>
      </c>
      <c r="D604" s="160">
        <v>650</v>
      </c>
      <c r="E604" s="231"/>
      <c r="F604" s="232">
        <f t="shared" ref="F604:F613" si="58">D604*E604</f>
        <v>0</v>
      </c>
    </row>
    <row r="605" spans="1:6" x14ac:dyDescent="0.2">
      <c r="A605" s="151">
        <f>A604+1</f>
        <v>12</v>
      </c>
      <c r="B605" s="161" t="s">
        <v>421</v>
      </c>
      <c r="C605" s="154" t="s">
        <v>416</v>
      </c>
      <c r="D605" s="154">
        <v>200</v>
      </c>
      <c r="E605" s="231"/>
      <c r="F605" s="232">
        <f t="shared" si="58"/>
        <v>0</v>
      </c>
    </row>
    <row r="606" spans="1:6" x14ac:dyDescent="0.2">
      <c r="A606" s="151">
        <f t="shared" ref="A606:A612" si="59">A605+1</f>
        <v>13</v>
      </c>
      <c r="B606" s="155" t="s">
        <v>422</v>
      </c>
      <c r="C606" s="160" t="s">
        <v>4</v>
      </c>
      <c r="D606" s="160">
        <v>25</v>
      </c>
      <c r="E606" s="231"/>
      <c r="F606" s="232">
        <f t="shared" si="58"/>
        <v>0</v>
      </c>
    </row>
    <row r="607" spans="1:6" x14ac:dyDescent="0.2">
      <c r="A607" s="151">
        <f t="shared" si="59"/>
        <v>14</v>
      </c>
      <c r="B607" s="155" t="s">
        <v>423</v>
      </c>
      <c r="C607" s="160" t="s">
        <v>4</v>
      </c>
      <c r="D607" s="154">
        <v>23</v>
      </c>
      <c r="E607" s="231"/>
      <c r="F607" s="232">
        <f t="shared" si="58"/>
        <v>0</v>
      </c>
    </row>
    <row r="608" spans="1:6" x14ac:dyDescent="0.2">
      <c r="A608" s="151">
        <f t="shared" si="59"/>
        <v>15</v>
      </c>
      <c r="B608" s="155" t="s">
        <v>424</v>
      </c>
      <c r="C608" s="160" t="s">
        <v>4</v>
      </c>
      <c r="D608" s="154">
        <v>2</v>
      </c>
      <c r="E608" s="231"/>
      <c r="F608" s="232">
        <f t="shared" si="58"/>
        <v>0</v>
      </c>
    </row>
    <row r="609" spans="1:6" ht="25.5" x14ac:dyDescent="0.2">
      <c r="A609" s="151">
        <f t="shared" si="59"/>
        <v>16</v>
      </c>
      <c r="B609" s="155" t="s">
        <v>425</v>
      </c>
      <c r="C609" s="160" t="s">
        <v>4</v>
      </c>
      <c r="D609" s="154">
        <v>1</v>
      </c>
      <c r="E609" s="231"/>
      <c r="F609" s="232">
        <f t="shared" si="58"/>
        <v>0</v>
      </c>
    </row>
    <row r="610" spans="1:6" x14ac:dyDescent="0.2">
      <c r="A610" s="151">
        <f t="shared" si="59"/>
        <v>17</v>
      </c>
      <c r="B610" s="155" t="s">
        <v>426</v>
      </c>
      <c r="C610" s="160" t="s">
        <v>4</v>
      </c>
      <c r="D610" s="154">
        <v>1</v>
      </c>
      <c r="E610" s="231"/>
      <c r="F610" s="232">
        <f t="shared" si="58"/>
        <v>0</v>
      </c>
    </row>
    <row r="611" spans="1:6" x14ac:dyDescent="0.2">
      <c r="A611" s="151">
        <f t="shared" si="59"/>
        <v>18</v>
      </c>
      <c r="B611" s="152" t="s">
        <v>427</v>
      </c>
      <c r="C611" s="160" t="s">
        <v>4</v>
      </c>
      <c r="D611" s="154">
        <v>1</v>
      </c>
      <c r="E611" s="231"/>
      <c r="F611" s="232">
        <f t="shared" si="58"/>
        <v>0</v>
      </c>
    </row>
    <row r="612" spans="1:6" ht="25.5" x14ac:dyDescent="0.2">
      <c r="A612" s="151">
        <f t="shared" si="59"/>
        <v>19</v>
      </c>
      <c r="B612" s="162" t="s">
        <v>428</v>
      </c>
      <c r="C612" s="160" t="s">
        <v>4</v>
      </c>
      <c r="D612" s="153">
        <v>1</v>
      </c>
      <c r="E612" s="231"/>
      <c r="F612" s="232">
        <f t="shared" si="58"/>
        <v>0</v>
      </c>
    </row>
    <row r="613" spans="1:6" ht="13.5" thickBot="1" x14ac:dyDescent="0.25">
      <c r="A613" s="151">
        <f>A612+1</f>
        <v>20</v>
      </c>
      <c r="B613" s="162" t="s">
        <v>429</v>
      </c>
      <c r="C613" s="160" t="s">
        <v>4</v>
      </c>
      <c r="D613" s="154">
        <v>1</v>
      </c>
      <c r="E613" s="231"/>
      <c r="F613" s="232">
        <f t="shared" si="58"/>
        <v>0</v>
      </c>
    </row>
    <row r="614" spans="1:6" ht="26.25" thickBot="1" x14ac:dyDescent="0.25">
      <c r="A614" s="9"/>
      <c r="B614" s="10" t="s">
        <v>430</v>
      </c>
      <c r="C614" s="136"/>
      <c r="D614" s="137"/>
      <c r="E614" s="233"/>
      <c r="F614" s="234"/>
    </row>
    <row r="615" spans="1:6" ht="25.5" x14ac:dyDescent="0.2">
      <c r="A615" s="156"/>
      <c r="B615" s="157" t="s">
        <v>431</v>
      </c>
      <c r="C615" s="158"/>
      <c r="D615" s="159"/>
      <c r="E615" s="229"/>
      <c r="F615" s="230"/>
    </row>
    <row r="616" spans="1:6" x14ac:dyDescent="0.2">
      <c r="A616" s="151"/>
      <c r="B616" s="163" t="s">
        <v>432</v>
      </c>
      <c r="C616" s="153"/>
      <c r="D616" s="153"/>
      <c r="E616" s="227"/>
      <c r="F616" s="226"/>
    </row>
    <row r="617" spans="1:6" ht="25.5" x14ac:dyDescent="0.2">
      <c r="A617" s="151">
        <f>A613+1</f>
        <v>21</v>
      </c>
      <c r="B617" s="152" t="s">
        <v>433</v>
      </c>
      <c r="C617" s="153" t="s">
        <v>416</v>
      </c>
      <c r="D617" s="153">
        <v>400</v>
      </c>
      <c r="E617" s="227"/>
      <c r="F617" s="226">
        <f>E617*D617</f>
        <v>0</v>
      </c>
    </row>
    <row r="618" spans="1:6" ht="25.5" x14ac:dyDescent="0.2">
      <c r="A618" s="151">
        <f>A617+1</f>
        <v>22</v>
      </c>
      <c r="B618" s="152" t="s">
        <v>434</v>
      </c>
      <c r="C618" s="153" t="s">
        <v>416</v>
      </c>
      <c r="D618" s="153">
        <v>200</v>
      </c>
      <c r="E618" s="227"/>
      <c r="F618" s="226">
        <f>E618*D618</f>
        <v>0</v>
      </c>
    </row>
    <row r="619" spans="1:6" x14ac:dyDescent="0.2">
      <c r="A619" s="151">
        <f t="shared" ref="A619:A621" si="60">A618+1</f>
        <v>23</v>
      </c>
      <c r="B619" s="152" t="s">
        <v>435</v>
      </c>
      <c r="C619" s="153" t="s">
        <v>416</v>
      </c>
      <c r="D619" s="153">
        <v>100</v>
      </c>
      <c r="E619" s="227"/>
      <c r="F619" s="226">
        <f>E619*D619</f>
        <v>0</v>
      </c>
    </row>
    <row r="620" spans="1:6" ht="25.5" x14ac:dyDescent="0.2">
      <c r="A620" s="151">
        <f t="shared" si="60"/>
        <v>24</v>
      </c>
      <c r="B620" s="152" t="s">
        <v>436</v>
      </c>
      <c r="C620" s="153" t="s">
        <v>416</v>
      </c>
      <c r="D620" s="153">
        <v>900</v>
      </c>
      <c r="E620" s="227"/>
      <c r="F620" s="226">
        <f>E620*D620</f>
        <v>0</v>
      </c>
    </row>
    <row r="621" spans="1:6" ht="25.5" x14ac:dyDescent="0.2">
      <c r="A621" s="151">
        <f t="shared" si="60"/>
        <v>25</v>
      </c>
      <c r="B621" s="152" t="s">
        <v>437</v>
      </c>
      <c r="C621" s="153" t="s">
        <v>416</v>
      </c>
      <c r="D621" s="153">
        <v>900</v>
      </c>
      <c r="E621" s="227"/>
      <c r="F621" s="226">
        <f>E621*D621</f>
        <v>0</v>
      </c>
    </row>
    <row r="622" spans="1:6" x14ac:dyDescent="0.2">
      <c r="A622" s="151"/>
      <c r="B622" s="164" t="s">
        <v>438</v>
      </c>
      <c r="C622" s="153"/>
      <c r="D622" s="153"/>
      <c r="E622" s="228"/>
      <c r="F622" s="226"/>
    </row>
    <row r="623" spans="1:6" ht="102" x14ac:dyDescent="0.2">
      <c r="A623" s="151">
        <f>A621+1</f>
        <v>26</v>
      </c>
      <c r="B623" s="155" t="s">
        <v>439</v>
      </c>
      <c r="C623" s="154" t="s">
        <v>4</v>
      </c>
      <c r="D623" s="154">
        <v>6</v>
      </c>
      <c r="E623" s="228"/>
      <c r="F623" s="235">
        <f t="shared" ref="F623:F680" si="61">E623*D623</f>
        <v>0</v>
      </c>
    </row>
    <row r="624" spans="1:6" ht="25.5" x14ac:dyDescent="0.2">
      <c r="A624" s="151">
        <f>A623+1</f>
        <v>27</v>
      </c>
      <c r="B624" s="155" t="s">
        <v>440</v>
      </c>
      <c r="C624" s="154" t="s">
        <v>4</v>
      </c>
      <c r="D624" s="154">
        <v>2</v>
      </c>
      <c r="E624" s="228"/>
      <c r="F624" s="235">
        <f t="shared" si="61"/>
        <v>0</v>
      </c>
    </row>
    <row r="625" spans="1:6" ht="25.5" x14ac:dyDescent="0.2">
      <c r="A625" s="151">
        <f t="shared" ref="A625:A680" si="62">A624+1</f>
        <v>28</v>
      </c>
      <c r="B625" s="155" t="s">
        <v>441</v>
      </c>
      <c r="C625" s="154" t="s">
        <v>4</v>
      </c>
      <c r="D625" s="154">
        <v>2</v>
      </c>
      <c r="E625" s="228"/>
      <c r="F625" s="235">
        <f t="shared" si="61"/>
        <v>0</v>
      </c>
    </row>
    <row r="626" spans="1:6" ht="63.75" x14ac:dyDescent="0.2">
      <c r="A626" s="151">
        <f t="shared" si="62"/>
        <v>29</v>
      </c>
      <c r="B626" s="155" t="s">
        <v>442</v>
      </c>
      <c r="C626" s="154" t="s">
        <v>4</v>
      </c>
      <c r="D626" s="154">
        <v>2</v>
      </c>
      <c r="E626" s="228"/>
      <c r="F626" s="235">
        <f t="shared" si="61"/>
        <v>0</v>
      </c>
    </row>
    <row r="627" spans="1:6" ht="63.75" x14ac:dyDescent="0.2">
      <c r="A627" s="151">
        <f t="shared" si="62"/>
        <v>30</v>
      </c>
      <c r="B627" s="155" t="s">
        <v>443</v>
      </c>
      <c r="C627" s="154" t="s">
        <v>4</v>
      </c>
      <c r="D627" s="154">
        <v>6</v>
      </c>
      <c r="E627" s="228"/>
      <c r="F627" s="235">
        <f t="shared" si="61"/>
        <v>0</v>
      </c>
    </row>
    <row r="628" spans="1:6" ht="140.25" x14ac:dyDescent="0.2">
      <c r="A628" s="151">
        <f t="shared" si="62"/>
        <v>31</v>
      </c>
      <c r="B628" s="155" t="s">
        <v>444</v>
      </c>
      <c r="C628" s="154" t="s">
        <v>4</v>
      </c>
      <c r="D628" s="154">
        <v>1</v>
      </c>
      <c r="E628" s="228"/>
      <c r="F628" s="235">
        <f t="shared" si="61"/>
        <v>0</v>
      </c>
    </row>
    <row r="629" spans="1:6" x14ac:dyDescent="0.2">
      <c r="A629" s="151">
        <f t="shared" si="62"/>
        <v>32</v>
      </c>
      <c r="B629" s="155" t="s">
        <v>445</v>
      </c>
      <c r="C629" s="154" t="s">
        <v>4</v>
      </c>
      <c r="D629" s="154">
        <v>1</v>
      </c>
      <c r="E629" s="228"/>
      <c r="F629" s="235">
        <f t="shared" si="61"/>
        <v>0</v>
      </c>
    </row>
    <row r="630" spans="1:6" x14ac:dyDescent="0.2">
      <c r="A630" s="151">
        <f t="shared" si="62"/>
        <v>33</v>
      </c>
      <c r="B630" s="155" t="s">
        <v>446</v>
      </c>
      <c r="C630" s="154" t="s">
        <v>4</v>
      </c>
      <c r="D630" s="154">
        <v>1</v>
      </c>
      <c r="E630" s="228"/>
      <c r="F630" s="235">
        <f t="shared" si="61"/>
        <v>0</v>
      </c>
    </row>
    <row r="631" spans="1:6" x14ac:dyDescent="0.2">
      <c r="A631" s="151">
        <f t="shared" si="62"/>
        <v>34</v>
      </c>
      <c r="B631" s="155" t="s">
        <v>447</v>
      </c>
      <c r="C631" s="154" t="s">
        <v>4</v>
      </c>
      <c r="D631" s="154">
        <v>1</v>
      </c>
      <c r="E631" s="228"/>
      <c r="F631" s="235">
        <f t="shared" si="61"/>
        <v>0</v>
      </c>
    </row>
    <row r="632" spans="1:6" ht="51" x14ac:dyDescent="0.2">
      <c r="A632" s="151">
        <f t="shared" si="62"/>
        <v>35</v>
      </c>
      <c r="B632" s="155" t="s">
        <v>448</v>
      </c>
      <c r="C632" s="154" t="s">
        <v>4</v>
      </c>
      <c r="D632" s="154">
        <v>2</v>
      </c>
      <c r="E632" s="228"/>
      <c r="F632" s="235">
        <f t="shared" si="61"/>
        <v>0</v>
      </c>
    </row>
    <row r="633" spans="1:6" ht="25.5" x14ac:dyDescent="0.2">
      <c r="A633" s="151">
        <f t="shared" si="62"/>
        <v>36</v>
      </c>
      <c r="B633" s="152" t="s">
        <v>449</v>
      </c>
      <c r="C633" s="153" t="s">
        <v>4</v>
      </c>
      <c r="D633" s="153">
        <v>1</v>
      </c>
      <c r="E633" s="227"/>
      <c r="F633" s="226">
        <f t="shared" si="61"/>
        <v>0</v>
      </c>
    </row>
    <row r="634" spans="1:6" ht="25.5" x14ac:dyDescent="0.2">
      <c r="A634" s="151">
        <f t="shared" si="62"/>
        <v>37</v>
      </c>
      <c r="B634" s="152" t="s">
        <v>450</v>
      </c>
      <c r="C634" s="153" t="s">
        <v>4</v>
      </c>
      <c r="D634" s="153">
        <v>1</v>
      </c>
      <c r="E634" s="227"/>
      <c r="F634" s="226">
        <f t="shared" si="61"/>
        <v>0</v>
      </c>
    </row>
    <row r="635" spans="1:6" ht="25.5" x14ac:dyDescent="0.2">
      <c r="A635" s="151">
        <f t="shared" si="62"/>
        <v>38</v>
      </c>
      <c r="B635" s="155" t="s">
        <v>451</v>
      </c>
      <c r="C635" s="154" t="s">
        <v>4</v>
      </c>
      <c r="D635" s="154">
        <v>2</v>
      </c>
      <c r="E635" s="228"/>
      <c r="F635" s="235">
        <f t="shared" si="61"/>
        <v>0</v>
      </c>
    </row>
    <row r="636" spans="1:6" ht="25.5" x14ac:dyDescent="0.2">
      <c r="A636" s="151">
        <f t="shared" si="62"/>
        <v>39</v>
      </c>
      <c r="B636" s="155" t="s">
        <v>452</v>
      </c>
      <c r="C636" s="154" t="s">
        <v>4</v>
      </c>
      <c r="D636" s="154">
        <v>2</v>
      </c>
      <c r="E636" s="228"/>
      <c r="F636" s="235">
        <f t="shared" si="61"/>
        <v>0</v>
      </c>
    </row>
    <row r="637" spans="1:6" ht="51" x14ac:dyDescent="0.2">
      <c r="A637" s="151">
        <f t="shared" si="62"/>
        <v>40</v>
      </c>
      <c r="B637" s="155" t="s">
        <v>453</v>
      </c>
      <c r="C637" s="154" t="s">
        <v>4</v>
      </c>
      <c r="D637" s="154">
        <v>2</v>
      </c>
      <c r="E637" s="228"/>
      <c r="F637" s="235">
        <f t="shared" si="61"/>
        <v>0</v>
      </c>
    </row>
    <row r="638" spans="1:6" ht="76.5" x14ac:dyDescent="0.2">
      <c r="A638" s="151">
        <f t="shared" si="62"/>
        <v>41</v>
      </c>
      <c r="B638" s="155" t="s">
        <v>454</v>
      </c>
      <c r="C638" s="154" t="s">
        <v>4</v>
      </c>
      <c r="D638" s="154">
        <v>1</v>
      </c>
      <c r="E638" s="228"/>
      <c r="F638" s="235">
        <f t="shared" si="61"/>
        <v>0</v>
      </c>
    </row>
    <row r="639" spans="1:6" ht="38.25" x14ac:dyDescent="0.2">
      <c r="A639" s="151">
        <f t="shared" si="62"/>
        <v>42</v>
      </c>
      <c r="B639" s="152" t="s">
        <v>455</v>
      </c>
      <c r="C639" s="153" t="s">
        <v>4</v>
      </c>
      <c r="D639" s="153">
        <v>3</v>
      </c>
      <c r="E639" s="227"/>
      <c r="F639" s="226">
        <f t="shared" si="61"/>
        <v>0</v>
      </c>
    </row>
    <row r="640" spans="1:6" ht="38.25" x14ac:dyDescent="0.2">
      <c r="A640" s="151">
        <f t="shared" si="62"/>
        <v>43</v>
      </c>
      <c r="B640" s="155" t="s">
        <v>456</v>
      </c>
      <c r="C640" s="154" t="s">
        <v>4</v>
      </c>
      <c r="D640" s="154">
        <v>8</v>
      </c>
      <c r="E640" s="228"/>
      <c r="F640" s="235">
        <f t="shared" si="61"/>
        <v>0</v>
      </c>
    </row>
    <row r="641" spans="1:6" ht="25.5" x14ac:dyDescent="0.2">
      <c r="A641" s="151">
        <f t="shared" si="62"/>
        <v>44</v>
      </c>
      <c r="B641" s="155" t="s">
        <v>457</v>
      </c>
      <c r="C641" s="154" t="s">
        <v>4</v>
      </c>
      <c r="D641" s="154">
        <v>8</v>
      </c>
      <c r="E641" s="228"/>
      <c r="F641" s="235">
        <f t="shared" si="61"/>
        <v>0</v>
      </c>
    </row>
    <row r="642" spans="1:6" ht="63.75" x14ac:dyDescent="0.2">
      <c r="A642" s="151">
        <f t="shared" si="62"/>
        <v>45</v>
      </c>
      <c r="B642" s="152" t="s">
        <v>458</v>
      </c>
      <c r="C642" s="153" t="s">
        <v>4</v>
      </c>
      <c r="D642" s="153">
        <v>4</v>
      </c>
      <c r="E642" s="227"/>
      <c r="F642" s="226">
        <f t="shared" si="61"/>
        <v>0</v>
      </c>
    </row>
    <row r="643" spans="1:6" ht="51" x14ac:dyDescent="0.2">
      <c r="A643" s="151">
        <f t="shared" si="62"/>
        <v>46</v>
      </c>
      <c r="B643" s="152" t="s">
        <v>459</v>
      </c>
      <c r="C643" s="153" t="s">
        <v>4</v>
      </c>
      <c r="D643" s="153">
        <v>1</v>
      </c>
      <c r="E643" s="227"/>
      <c r="F643" s="226">
        <f t="shared" si="61"/>
        <v>0</v>
      </c>
    </row>
    <row r="644" spans="1:6" ht="38.25" x14ac:dyDescent="0.2">
      <c r="A644" s="151">
        <f t="shared" si="62"/>
        <v>47</v>
      </c>
      <c r="B644" s="152" t="s">
        <v>460</v>
      </c>
      <c r="C644" s="153" t="s">
        <v>4</v>
      </c>
      <c r="D644" s="153">
        <v>3</v>
      </c>
      <c r="E644" s="227"/>
      <c r="F644" s="226">
        <f t="shared" si="61"/>
        <v>0</v>
      </c>
    </row>
    <row r="645" spans="1:6" ht="38.25" x14ac:dyDescent="0.2">
      <c r="A645" s="151">
        <f t="shared" si="62"/>
        <v>48</v>
      </c>
      <c r="B645" s="152" t="s">
        <v>461</v>
      </c>
      <c r="C645" s="153" t="s">
        <v>4</v>
      </c>
      <c r="D645" s="153">
        <v>4</v>
      </c>
      <c r="E645" s="227"/>
      <c r="F645" s="226">
        <f t="shared" si="61"/>
        <v>0</v>
      </c>
    </row>
    <row r="646" spans="1:6" ht="51" x14ac:dyDescent="0.2">
      <c r="A646" s="151">
        <f t="shared" si="62"/>
        <v>49</v>
      </c>
      <c r="B646" s="155" t="s">
        <v>462</v>
      </c>
      <c r="C646" s="154" t="s">
        <v>4</v>
      </c>
      <c r="D646" s="154">
        <v>4</v>
      </c>
      <c r="E646" s="228"/>
      <c r="F646" s="235">
        <f t="shared" si="61"/>
        <v>0</v>
      </c>
    </row>
    <row r="647" spans="1:6" ht="38.25" x14ac:dyDescent="0.2">
      <c r="A647" s="151">
        <f t="shared" si="62"/>
        <v>50</v>
      </c>
      <c r="B647" s="155" t="s">
        <v>463</v>
      </c>
      <c r="C647" s="154" t="s">
        <v>4</v>
      </c>
      <c r="D647" s="154">
        <v>6</v>
      </c>
      <c r="E647" s="228"/>
      <c r="F647" s="235">
        <f t="shared" si="61"/>
        <v>0</v>
      </c>
    </row>
    <row r="648" spans="1:6" ht="51" x14ac:dyDescent="0.2">
      <c r="A648" s="151">
        <f t="shared" si="62"/>
        <v>51</v>
      </c>
      <c r="B648" s="155" t="s">
        <v>464</v>
      </c>
      <c r="C648" s="154" t="s">
        <v>4</v>
      </c>
      <c r="D648" s="154">
        <v>6</v>
      </c>
      <c r="E648" s="228"/>
      <c r="F648" s="235">
        <f t="shared" si="61"/>
        <v>0</v>
      </c>
    </row>
    <row r="649" spans="1:6" ht="102" x14ac:dyDescent="0.2">
      <c r="A649" s="151">
        <f t="shared" si="62"/>
        <v>52</v>
      </c>
      <c r="B649" s="155" t="s">
        <v>465</v>
      </c>
      <c r="C649" s="154" t="s">
        <v>4</v>
      </c>
      <c r="D649" s="154">
        <v>3</v>
      </c>
      <c r="E649" s="228"/>
      <c r="F649" s="235">
        <f t="shared" si="61"/>
        <v>0</v>
      </c>
    </row>
    <row r="650" spans="1:6" ht="76.5" x14ac:dyDescent="0.2">
      <c r="A650" s="151">
        <f t="shared" si="62"/>
        <v>53</v>
      </c>
      <c r="B650" s="155" t="s">
        <v>466</v>
      </c>
      <c r="C650" s="154" t="s">
        <v>4</v>
      </c>
      <c r="D650" s="154">
        <v>4</v>
      </c>
      <c r="E650" s="228"/>
      <c r="F650" s="235">
        <f t="shared" si="61"/>
        <v>0</v>
      </c>
    </row>
    <row r="651" spans="1:6" ht="140.25" x14ac:dyDescent="0.2">
      <c r="A651" s="151">
        <f t="shared" si="62"/>
        <v>54</v>
      </c>
      <c r="B651" s="155" t="s">
        <v>467</v>
      </c>
      <c r="C651" s="154" t="s">
        <v>4</v>
      </c>
      <c r="D651" s="154">
        <v>8</v>
      </c>
      <c r="E651" s="236"/>
      <c r="F651" s="235">
        <f t="shared" si="61"/>
        <v>0</v>
      </c>
    </row>
    <row r="652" spans="1:6" ht="25.5" x14ac:dyDescent="0.2">
      <c r="A652" s="151">
        <f t="shared" si="62"/>
        <v>55</v>
      </c>
      <c r="B652" s="155" t="s">
        <v>468</v>
      </c>
      <c r="C652" s="154" t="s">
        <v>4</v>
      </c>
      <c r="D652" s="154">
        <v>2</v>
      </c>
      <c r="E652" s="237"/>
      <c r="F652" s="235">
        <f t="shared" si="61"/>
        <v>0</v>
      </c>
    </row>
    <row r="653" spans="1:6" ht="25.5" x14ac:dyDescent="0.2">
      <c r="A653" s="151">
        <f t="shared" si="62"/>
        <v>56</v>
      </c>
      <c r="B653" s="155" t="s">
        <v>469</v>
      </c>
      <c r="C653" s="154" t="s">
        <v>4</v>
      </c>
      <c r="D653" s="154">
        <v>2</v>
      </c>
      <c r="E653" s="237"/>
      <c r="F653" s="235">
        <f t="shared" si="61"/>
        <v>0</v>
      </c>
    </row>
    <row r="654" spans="1:6" ht="25.5" x14ac:dyDescent="0.2">
      <c r="A654" s="151">
        <f t="shared" si="62"/>
        <v>57</v>
      </c>
      <c r="B654" s="155" t="s">
        <v>470</v>
      </c>
      <c r="C654" s="154" t="s">
        <v>4</v>
      </c>
      <c r="D654" s="154">
        <v>2</v>
      </c>
      <c r="E654" s="237"/>
      <c r="F654" s="235">
        <f t="shared" si="61"/>
        <v>0</v>
      </c>
    </row>
    <row r="655" spans="1:6" x14ac:dyDescent="0.2">
      <c r="A655" s="151">
        <f t="shared" si="62"/>
        <v>58</v>
      </c>
      <c r="B655" s="155" t="s">
        <v>471</v>
      </c>
      <c r="C655" s="154" t="s">
        <v>4</v>
      </c>
      <c r="D655" s="154">
        <v>2</v>
      </c>
      <c r="E655" s="237"/>
      <c r="F655" s="235">
        <f t="shared" si="61"/>
        <v>0</v>
      </c>
    </row>
    <row r="656" spans="1:6" ht="76.5" x14ac:dyDescent="0.2">
      <c r="A656" s="151">
        <f t="shared" si="62"/>
        <v>59</v>
      </c>
      <c r="B656" s="155" t="s">
        <v>472</v>
      </c>
      <c r="C656" s="154" t="s">
        <v>4</v>
      </c>
      <c r="D656" s="154">
        <v>4</v>
      </c>
      <c r="E656" s="237"/>
      <c r="F656" s="235">
        <f t="shared" si="61"/>
        <v>0</v>
      </c>
    </row>
    <row r="657" spans="1:6" ht="76.5" x14ac:dyDescent="0.2">
      <c r="A657" s="151">
        <f t="shared" si="62"/>
        <v>60</v>
      </c>
      <c r="B657" s="155" t="s">
        <v>473</v>
      </c>
      <c r="C657" s="154" t="s">
        <v>4</v>
      </c>
      <c r="D657" s="154">
        <v>2</v>
      </c>
      <c r="E657" s="237"/>
      <c r="F657" s="235">
        <f t="shared" si="61"/>
        <v>0</v>
      </c>
    </row>
    <row r="658" spans="1:6" ht="76.5" x14ac:dyDescent="0.2">
      <c r="A658" s="151">
        <f t="shared" si="62"/>
        <v>61</v>
      </c>
      <c r="B658" s="155" t="s">
        <v>474</v>
      </c>
      <c r="C658" s="154" t="s">
        <v>4</v>
      </c>
      <c r="D658" s="154">
        <v>2</v>
      </c>
      <c r="E658" s="237"/>
      <c r="F658" s="235">
        <f t="shared" si="61"/>
        <v>0</v>
      </c>
    </row>
    <row r="659" spans="1:6" ht="51" x14ac:dyDescent="0.2">
      <c r="A659" s="151">
        <f t="shared" si="62"/>
        <v>62</v>
      </c>
      <c r="B659" s="155" t="s">
        <v>475</v>
      </c>
      <c r="C659" s="154" t="s">
        <v>4</v>
      </c>
      <c r="D659" s="154">
        <v>8</v>
      </c>
      <c r="E659" s="236"/>
      <c r="F659" s="235">
        <f t="shared" si="61"/>
        <v>0</v>
      </c>
    </row>
    <row r="660" spans="1:6" ht="38.25" x14ac:dyDescent="0.2">
      <c r="A660" s="151">
        <f t="shared" si="62"/>
        <v>63</v>
      </c>
      <c r="B660" s="155" t="s">
        <v>476</v>
      </c>
      <c r="C660" s="154" t="s">
        <v>4</v>
      </c>
      <c r="D660" s="154">
        <v>1</v>
      </c>
      <c r="E660" s="237"/>
      <c r="F660" s="235">
        <f t="shared" si="61"/>
        <v>0</v>
      </c>
    </row>
    <row r="661" spans="1:6" ht="25.5" x14ac:dyDescent="0.2">
      <c r="A661" s="151">
        <f t="shared" si="62"/>
        <v>64</v>
      </c>
      <c r="B661" s="155" t="s">
        <v>477</v>
      </c>
      <c r="C661" s="154" t="s">
        <v>4</v>
      </c>
      <c r="D661" s="154">
        <v>1</v>
      </c>
      <c r="E661" s="237"/>
      <c r="F661" s="235">
        <f t="shared" si="61"/>
        <v>0</v>
      </c>
    </row>
    <row r="662" spans="1:6" ht="25.5" x14ac:dyDescent="0.2">
      <c r="A662" s="151">
        <f t="shared" si="62"/>
        <v>65</v>
      </c>
      <c r="B662" s="155" t="s">
        <v>478</v>
      </c>
      <c r="C662" s="154" t="s">
        <v>4</v>
      </c>
      <c r="D662" s="154">
        <v>2</v>
      </c>
      <c r="E662" s="228"/>
      <c r="F662" s="235">
        <f t="shared" si="61"/>
        <v>0</v>
      </c>
    </row>
    <row r="663" spans="1:6" ht="89.25" x14ac:dyDescent="0.2">
      <c r="A663" s="151">
        <f t="shared" si="62"/>
        <v>66</v>
      </c>
      <c r="B663" s="155" t="s">
        <v>479</v>
      </c>
      <c r="C663" s="154" t="s">
        <v>4</v>
      </c>
      <c r="D663" s="154">
        <v>2</v>
      </c>
      <c r="E663" s="228"/>
      <c r="F663" s="235">
        <f t="shared" si="61"/>
        <v>0</v>
      </c>
    </row>
    <row r="664" spans="1:6" ht="51" x14ac:dyDescent="0.2">
      <c r="A664" s="151">
        <f t="shared" si="62"/>
        <v>67</v>
      </c>
      <c r="B664" s="155" t="s">
        <v>480</v>
      </c>
      <c r="C664" s="154" t="s">
        <v>4</v>
      </c>
      <c r="D664" s="154">
        <v>2</v>
      </c>
      <c r="E664" s="228"/>
      <c r="F664" s="235">
        <f t="shared" si="61"/>
        <v>0</v>
      </c>
    </row>
    <row r="665" spans="1:6" ht="38.25" x14ac:dyDescent="0.2">
      <c r="A665" s="151">
        <f t="shared" si="62"/>
        <v>68</v>
      </c>
      <c r="B665" s="155" t="s">
        <v>481</v>
      </c>
      <c r="C665" s="154" t="s">
        <v>4</v>
      </c>
      <c r="D665" s="154">
        <v>2</v>
      </c>
      <c r="E665" s="228"/>
      <c r="F665" s="235">
        <f t="shared" si="61"/>
        <v>0</v>
      </c>
    </row>
    <row r="666" spans="1:6" ht="76.5" x14ac:dyDescent="0.2">
      <c r="A666" s="151">
        <f t="shared" si="62"/>
        <v>69</v>
      </c>
      <c r="B666" s="155" t="s">
        <v>482</v>
      </c>
      <c r="C666" s="154" t="s">
        <v>4</v>
      </c>
      <c r="D666" s="154">
        <v>1</v>
      </c>
      <c r="E666" s="228"/>
      <c r="F666" s="235">
        <f t="shared" si="61"/>
        <v>0</v>
      </c>
    </row>
    <row r="667" spans="1:6" ht="38.25" x14ac:dyDescent="0.2">
      <c r="A667" s="151">
        <f t="shared" si="62"/>
        <v>70</v>
      </c>
      <c r="B667" s="155" t="s">
        <v>483</v>
      </c>
      <c r="C667" s="154" t="s">
        <v>4</v>
      </c>
      <c r="D667" s="154">
        <v>1</v>
      </c>
      <c r="E667" s="228"/>
      <c r="F667" s="235">
        <f>E667*D667</f>
        <v>0</v>
      </c>
    </row>
    <row r="668" spans="1:6" ht="51" x14ac:dyDescent="0.2">
      <c r="A668" s="151">
        <f t="shared" si="62"/>
        <v>71</v>
      </c>
      <c r="B668" s="155" t="s">
        <v>484</v>
      </c>
      <c r="C668" s="154" t="s">
        <v>4</v>
      </c>
      <c r="D668" s="154">
        <v>2</v>
      </c>
      <c r="E668" s="228"/>
      <c r="F668" s="235">
        <f>E668*D668</f>
        <v>0</v>
      </c>
    </row>
    <row r="669" spans="1:6" ht="25.5" x14ac:dyDescent="0.2">
      <c r="A669" s="151">
        <f t="shared" si="62"/>
        <v>72</v>
      </c>
      <c r="B669" s="155" t="s">
        <v>485</v>
      </c>
      <c r="C669" s="154" t="s">
        <v>4</v>
      </c>
      <c r="D669" s="154">
        <v>1</v>
      </c>
      <c r="E669" s="228"/>
      <c r="F669" s="235">
        <f>E669*D669</f>
        <v>0</v>
      </c>
    </row>
    <row r="670" spans="1:6" ht="25.5" x14ac:dyDescent="0.2">
      <c r="A670" s="151">
        <f t="shared" si="62"/>
        <v>73</v>
      </c>
      <c r="B670" s="155" t="s">
        <v>486</v>
      </c>
      <c r="C670" s="154" t="s">
        <v>4</v>
      </c>
      <c r="D670" s="154">
        <v>1</v>
      </c>
      <c r="E670" s="231"/>
      <c r="F670" s="235">
        <f>E670*D670</f>
        <v>0</v>
      </c>
    </row>
    <row r="671" spans="1:6" x14ac:dyDescent="0.2">
      <c r="A671" s="151">
        <f t="shared" si="62"/>
        <v>74</v>
      </c>
      <c r="B671" s="155" t="s">
        <v>487</v>
      </c>
      <c r="C671" s="154" t="s">
        <v>4</v>
      </c>
      <c r="D671" s="154">
        <v>1</v>
      </c>
      <c r="E671" s="228"/>
      <c r="F671" s="235">
        <f t="shared" si="61"/>
        <v>0</v>
      </c>
    </row>
    <row r="672" spans="1:6" x14ac:dyDescent="0.2">
      <c r="A672" s="151">
        <f t="shared" si="62"/>
        <v>75</v>
      </c>
      <c r="B672" s="155" t="s">
        <v>488</v>
      </c>
      <c r="C672" s="154" t="s">
        <v>4</v>
      </c>
      <c r="D672" s="154">
        <v>1</v>
      </c>
      <c r="E672" s="228"/>
      <c r="F672" s="235">
        <f t="shared" si="61"/>
        <v>0</v>
      </c>
    </row>
    <row r="673" spans="1:6" x14ac:dyDescent="0.2">
      <c r="A673" s="151">
        <f t="shared" si="62"/>
        <v>76</v>
      </c>
      <c r="B673" s="155" t="s">
        <v>489</v>
      </c>
      <c r="C673" s="154" t="s">
        <v>4</v>
      </c>
      <c r="D673" s="154">
        <v>5</v>
      </c>
      <c r="E673" s="228"/>
      <c r="F673" s="235">
        <f t="shared" si="61"/>
        <v>0</v>
      </c>
    </row>
    <row r="674" spans="1:6" x14ac:dyDescent="0.2">
      <c r="A674" s="151">
        <f t="shared" si="62"/>
        <v>77</v>
      </c>
      <c r="B674" s="155" t="s">
        <v>490</v>
      </c>
      <c r="C674" s="154" t="s">
        <v>4</v>
      </c>
      <c r="D674" s="154">
        <v>5</v>
      </c>
      <c r="E674" s="231"/>
      <c r="F674" s="235">
        <f t="shared" si="61"/>
        <v>0</v>
      </c>
    </row>
    <row r="675" spans="1:6" x14ac:dyDescent="0.2">
      <c r="A675" s="151">
        <f t="shared" si="62"/>
        <v>78</v>
      </c>
      <c r="B675" s="155" t="s">
        <v>491</v>
      </c>
      <c r="C675" s="154" t="s">
        <v>4</v>
      </c>
      <c r="D675" s="154">
        <v>30</v>
      </c>
      <c r="E675" s="228"/>
      <c r="F675" s="235">
        <f t="shared" si="61"/>
        <v>0</v>
      </c>
    </row>
    <row r="676" spans="1:6" x14ac:dyDescent="0.2">
      <c r="A676" s="151">
        <f t="shared" si="62"/>
        <v>79</v>
      </c>
      <c r="B676" s="155" t="s">
        <v>492</v>
      </c>
      <c r="C676" s="154" t="s">
        <v>4</v>
      </c>
      <c r="D676" s="154">
        <v>8</v>
      </c>
      <c r="E676" s="228"/>
      <c r="F676" s="235">
        <f t="shared" si="61"/>
        <v>0</v>
      </c>
    </row>
    <row r="677" spans="1:6" x14ac:dyDescent="0.2">
      <c r="A677" s="151">
        <f t="shared" si="62"/>
        <v>80</v>
      </c>
      <c r="B677" s="155" t="s">
        <v>493</v>
      </c>
      <c r="C677" s="154" t="s">
        <v>4</v>
      </c>
      <c r="D677" s="154">
        <v>40</v>
      </c>
      <c r="E677" s="228"/>
      <c r="F677" s="235">
        <f t="shared" si="61"/>
        <v>0</v>
      </c>
    </row>
    <row r="678" spans="1:6" x14ac:dyDescent="0.2">
      <c r="A678" s="151">
        <f t="shared" si="62"/>
        <v>81</v>
      </c>
      <c r="B678" s="155" t="s">
        <v>494</v>
      </c>
      <c r="C678" s="154" t="s">
        <v>4</v>
      </c>
      <c r="D678" s="154">
        <v>40</v>
      </c>
      <c r="E678" s="228"/>
      <c r="F678" s="235">
        <f t="shared" si="61"/>
        <v>0</v>
      </c>
    </row>
    <row r="679" spans="1:6" ht="25.5" x14ac:dyDescent="0.2">
      <c r="A679" s="151">
        <f t="shared" si="62"/>
        <v>82</v>
      </c>
      <c r="B679" s="155" t="s">
        <v>495</v>
      </c>
      <c r="C679" s="154" t="s">
        <v>4</v>
      </c>
      <c r="D679" s="154">
        <v>40</v>
      </c>
      <c r="E679" s="228"/>
      <c r="F679" s="235">
        <f t="shared" si="61"/>
        <v>0</v>
      </c>
    </row>
    <row r="680" spans="1:6" ht="25.5" x14ac:dyDescent="0.2">
      <c r="A680" s="151">
        <f t="shared" si="62"/>
        <v>83</v>
      </c>
      <c r="B680" s="155" t="s">
        <v>496</v>
      </c>
      <c r="C680" s="153" t="s">
        <v>274</v>
      </c>
      <c r="D680" s="153">
        <v>1</v>
      </c>
      <c r="E680" s="227"/>
      <c r="F680" s="226">
        <f t="shared" si="61"/>
        <v>0</v>
      </c>
    </row>
    <row r="681" spans="1:6" ht="38.25" x14ac:dyDescent="0.2">
      <c r="A681" s="156"/>
      <c r="B681" s="157" t="s">
        <v>497</v>
      </c>
      <c r="C681" s="158"/>
      <c r="D681" s="159"/>
      <c r="E681" s="229"/>
      <c r="F681" s="230"/>
    </row>
    <row r="682" spans="1:6" ht="25.5" x14ac:dyDescent="0.2">
      <c r="A682" s="151">
        <f>A680+1</f>
        <v>84</v>
      </c>
      <c r="B682" s="165" t="s">
        <v>498</v>
      </c>
      <c r="C682" s="368" t="s">
        <v>499</v>
      </c>
      <c r="D682" s="368"/>
      <c r="E682" s="238"/>
      <c r="F682" s="239">
        <f>E682</f>
        <v>0</v>
      </c>
    </row>
    <row r="683" spans="1:6" ht="26.25" thickBot="1" x14ac:dyDescent="0.25">
      <c r="A683" s="151">
        <f>A682+1</f>
        <v>85</v>
      </c>
      <c r="B683" s="166" t="s">
        <v>500</v>
      </c>
      <c r="C683" s="369" t="s">
        <v>501</v>
      </c>
      <c r="D683" s="370"/>
      <c r="E683" s="238"/>
      <c r="F683" s="239">
        <f>E683</f>
        <v>0</v>
      </c>
    </row>
    <row r="684" spans="1:6" ht="26.25" thickBot="1" x14ac:dyDescent="0.25">
      <c r="A684" s="9"/>
      <c r="B684" s="10" t="s">
        <v>502</v>
      </c>
      <c r="C684" s="136"/>
      <c r="D684" s="137"/>
      <c r="E684" s="233"/>
      <c r="F684" s="234"/>
    </row>
    <row r="685" spans="1:6" ht="25.5" x14ac:dyDescent="0.2">
      <c r="A685" s="156"/>
      <c r="B685" s="157" t="s">
        <v>503</v>
      </c>
      <c r="C685" s="158"/>
      <c r="D685" s="159"/>
      <c r="E685" s="229"/>
      <c r="F685" s="230"/>
    </row>
    <row r="686" spans="1:6" x14ac:dyDescent="0.2">
      <c r="A686" s="151"/>
      <c r="B686" s="167" t="s">
        <v>432</v>
      </c>
      <c r="C686" s="168"/>
      <c r="D686" s="168"/>
      <c r="E686" s="240"/>
      <c r="F686" s="241"/>
    </row>
    <row r="687" spans="1:6" x14ac:dyDescent="0.2">
      <c r="A687" s="151">
        <f>A683+1</f>
        <v>86</v>
      </c>
      <c r="B687" s="169" t="s">
        <v>504</v>
      </c>
      <c r="C687" s="168" t="s">
        <v>416</v>
      </c>
      <c r="D687" s="168">
        <v>600</v>
      </c>
      <c r="E687" s="240"/>
      <c r="F687" s="241">
        <f>E687*D687</f>
        <v>0</v>
      </c>
    </row>
    <row r="688" spans="1:6" x14ac:dyDescent="0.2">
      <c r="A688" s="151">
        <f>A687+1</f>
        <v>87</v>
      </c>
      <c r="B688" s="169" t="s">
        <v>505</v>
      </c>
      <c r="C688" s="168" t="s">
        <v>416</v>
      </c>
      <c r="D688" s="168">
        <v>600</v>
      </c>
      <c r="E688" s="240"/>
      <c r="F688" s="241">
        <f>E688*D688</f>
        <v>0</v>
      </c>
    </row>
    <row r="689" spans="1:6" ht="24" x14ac:dyDescent="0.2">
      <c r="A689" s="151">
        <f>A688+1</f>
        <v>88</v>
      </c>
      <c r="B689" s="169" t="s">
        <v>506</v>
      </c>
      <c r="C689" s="168" t="s">
        <v>416</v>
      </c>
      <c r="D689" s="168">
        <v>400</v>
      </c>
      <c r="E689" s="240"/>
      <c r="F689" s="241">
        <f>E689*D689</f>
        <v>0</v>
      </c>
    </row>
    <row r="690" spans="1:6" x14ac:dyDescent="0.2">
      <c r="A690" s="151"/>
      <c r="B690" s="170" t="s">
        <v>438</v>
      </c>
      <c r="C690" s="168"/>
      <c r="D690" s="168"/>
      <c r="E690" s="240"/>
      <c r="F690" s="241"/>
    </row>
    <row r="691" spans="1:6" ht="132" x14ac:dyDescent="0.2">
      <c r="A691" s="151">
        <f>A689+1</f>
        <v>89</v>
      </c>
      <c r="B691" s="169" t="s">
        <v>507</v>
      </c>
      <c r="C691" s="168" t="s">
        <v>4</v>
      </c>
      <c r="D691" s="168">
        <v>1</v>
      </c>
      <c r="E691" s="240"/>
      <c r="F691" s="241">
        <f t="shared" ref="F691:F708" si="63">E691*D691</f>
        <v>0</v>
      </c>
    </row>
    <row r="692" spans="1:6" ht="24" x14ac:dyDescent="0.2">
      <c r="A692" s="151">
        <f>A691+1</f>
        <v>90</v>
      </c>
      <c r="B692" s="169" t="s">
        <v>508</v>
      </c>
      <c r="C692" s="168" t="s">
        <v>4</v>
      </c>
      <c r="D692" s="168">
        <v>1</v>
      </c>
      <c r="E692" s="240"/>
      <c r="F692" s="241">
        <f t="shared" si="63"/>
        <v>0</v>
      </c>
    </row>
    <row r="693" spans="1:6" ht="24" x14ac:dyDescent="0.2">
      <c r="A693" s="151">
        <f t="shared" ref="A693:A708" si="64">A692+1</f>
        <v>91</v>
      </c>
      <c r="B693" s="169" t="s">
        <v>509</v>
      </c>
      <c r="C693" s="168" t="s">
        <v>4</v>
      </c>
      <c r="D693" s="168">
        <v>1</v>
      </c>
      <c r="E693" s="240"/>
      <c r="F693" s="241">
        <f t="shared" si="63"/>
        <v>0</v>
      </c>
    </row>
    <row r="694" spans="1:6" ht="36" x14ac:dyDescent="0.2">
      <c r="A694" s="151">
        <f t="shared" si="64"/>
        <v>92</v>
      </c>
      <c r="B694" s="169" t="s">
        <v>510</v>
      </c>
      <c r="C694" s="168" t="s">
        <v>4</v>
      </c>
      <c r="D694" s="168">
        <v>3</v>
      </c>
      <c r="E694" s="240"/>
      <c r="F694" s="241">
        <f t="shared" si="63"/>
        <v>0</v>
      </c>
    </row>
    <row r="695" spans="1:6" ht="204" x14ac:dyDescent="0.2">
      <c r="A695" s="151">
        <f t="shared" si="64"/>
        <v>93</v>
      </c>
      <c r="B695" s="169" t="s">
        <v>511</v>
      </c>
      <c r="C695" s="168" t="s">
        <v>4</v>
      </c>
      <c r="D695" s="168">
        <v>16</v>
      </c>
      <c r="E695" s="240"/>
      <c r="F695" s="241">
        <f t="shared" si="63"/>
        <v>0</v>
      </c>
    </row>
    <row r="696" spans="1:6" ht="120" x14ac:dyDescent="0.2">
      <c r="A696" s="151">
        <f t="shared" si="64"/>
        <v>94</v>
      </c>
      <c r="B696" s="169" t="s">
        <v>512</v>
      </c>
      <c r="C696" s="168" t="s">
        <v>4</v>
      </c>
      <c r="D696" s="168">
        <v>16</v>
      </c>
      <c r="E696" s="240"/>
      <c r="F696" s="241">
        <f t="shared" si="63"/>
        <v>0</v>
      </c>
    </row>
    <row r="697" spans="1:6" ht="204" x14ac:dyDescent="0.2">
      <c r="A697" s="151">
        <f t="shared" si="64"/>
        <v>95</v>
      </c>
      <c r="B697" s="169" t="s">
        <v>513</v>
      </c>
      <c r="C697" s="168" t="s">
        <v>4</v>
      </c>
      <c r="D697" s="168">
        <v>32</v>
      </c>
      <c r="E697" s="240"/>
      <c r="F697" s="241">
        <f t="shared" si="63"/>
        <v>0</v>
      </c>
    </row>
    <row r="698" spans="1:6" ht="180" x14ac:dyDescent="0.2">
      <c r="A698" s="151">
        <f t="shared" si="64"/>
        <v>96</v>
      </c>
      <c r="B698" s="169" t="s">
        <v>514</v>
      </c>
      <c r="C698" s="168" t="s">
        <v>4</v>
      </c>
      <c r="D698" s="168">
        <v>8</v>
      </c>
      <c r="E698" s="240"/>
      <c r="F698" s="241">
        <f t="shared" si="63"/>
        <v>0</v>
      </c>
    </row>
    <row r="699" spans="1:6" ht="156" x14ac:dyDescent="0.2">
      <c r="A699" s="151">
        <f t="shared" si="64"/>
        <v>97</v>
      </c>
      <c r="B699" s="171" t="s">
        <v>515</v>
      </c>
      <c r="C699" s="168" t="s">
        <v>4</v>
      </c>
      <c r="D699" s="172">
        <v>2</v>
      </c>
      <c r="E699" s="240"/>
      <c r="F699" s="241">
        <f t="shared" si="63"/>
        <v>0</v>
      </c>
    </row>
    <row r="700" spans="1:6" x14ac:dyDescent="0.2">
      <c r="A700" s="151">
        <f t="shared" si="64"/>
        <v>98</v>
      </c>
      <c r="B700" s="171" t="s">
        <v>516</v>
      </c>
      <c r="C700" s="168" t="s">
        <v>4</v>
      </c>
      <c r="D700" s="172">
        <v>2</v>
      </c>
      <c r="E700" s="240"/>
      <c r="F700" s="241">
        <f t="shared" si="63"/>
        <v>0</v>
      </c>
    </row>
    <row r="701" spans="1:6" ht="36" x14ac:dyDescent="0.2">
      <c r="A701" s="151">
        <f t="shared" si="64"/>
        <v>99</v>
      </c>
      <c r="B701" s="169" t="s">
        <v>517</v>
      </c>
      <c r="C701" s="168" t="s">
        <v>4</v>
      </c>
      <c r="D701" s="168">
        <v>2</v>
      </c>
      <c r="E701" s="240"/>
      <c r="F701" s="241">
        <f t="shared" si="63"/>
        <v>0</v>
      </c>
    </row>
    <row r="702" spans="1:6" ht="24" x14ac:dyDescent="0.2">
      <c r="A702" s="151">
        <f t="shared" si="64"/>
        <v>100</v>
      </c>
      <c r="B702" s="169" t="s">
        <v>518</v>
      </c>
      <c r="C702" s="168" t="s">
        <v>4</v>
      </c>
      <c r="D702" s="168">
        <v>8</v>
      </c>
      <c r="E702" s="240"/>
      <c r="F702" s="241">
        <f t="shared" si="63"/>
        <v>0</v>
      </c>
    </row>
    <row r="703" spans="1:6" ht="24" x14ac:dyDescent="0.2">
      <c r="A703" s="151">
        <f t="shared" si="64"/>
        <v>101</v>
      </c>
      <c r="B703" s="169" t="s">
        <v>519</v>
      </c>
      <c r="C703" s="168" t="s">
        <v>4</v>
      </c>
      <c r="D703" s="168">
        <v>32</v>
      </c>
      <c r="E703" s="240"/>
      <c r="F703" s="241">
        <f t="shared" si="63"/>
        <v>0</v>
      </c>
    </row>
    <row r="704" spans="1:6" ht="24" x14ac:dyDescent="0.2">
      <c r="A704" s="151">
        <f t="shared" si="64"/>
        <v>102</v>
      </c>
      <c r="B704" s="169" t="s">
        <v>520</v>
      </c>
      <c r="C704" s="168" t="s">
        <v>4</v>
      </c>
      <c r="D704" s="168">
        <v>32</v>
      </c>
      <c r="E704" s="240"/>
      <c r="F704" s="241">
        <f t="shared" si="63"/>
        <v>0</v>
      </c>
    </row>
    <row r="705" spans="1:6" x14ac:dyDescent="0.2">
      <c r="A705" s="151">
        <f t="shared" si="64"/>
        <v>103</v>
      </c>
      <c r="B705" s="169" t="s">
        <v>521</v>
      </c>
      <c r="C705" s="168" t="s">
        <v>4</v>
      </c>
      <c r="D705" s="168">
        <v>4</v>
      </c>
      <c r="E705" s="240"/>
      <c r="F705" s="241">
        <f t="shared" si="63"/>
        <v>0</v>
      </c>
    </row>
    <row r="706" spans="1:6" x14ac:dyDescent="0.2">
      <c r="A706" s="151">
        <f t="shared" si="64"/>
        <v>104</v>
      </c>
      <c r="B706" s="169" t="s">
        <v>522</v>
      </c>
      <c r="C706" s="168" t="s">
        <v>4</v>
      </c>
      <c r="D706" s="168">
        <v>4</v>
      </c>
      <c r="E706" s="240"/>
      <c r="F706" s="241">
        <f t="shared" si="63"/>
        <v>0</v>
      </c>
    </row>
    <row r="707" spans="1:6" x14ac:dyDescent="0.2">
      <c r="A707" s="151">
        <f t="shared" si="64"/>
        <v>105</v>
      </c>
      <c r="B707" s="169" t="s">
        <v>523</v>
      </c>
      <c r="C707" s="168" t="s">
        <v>4</v>
      </c>
      <c r="D707" s="168">
        <v>4</v>
      </c>
      <c r="E707" s="240"/>
      <c r="F707" s="241">
        <f t="shared" si="63"/>
        <v>0</v>
      </c>
    </row>
    <row r="708" spans="1:6" ht="24" x14ac:dyDescent="0.2">
      <c r="A708" s="151">
        <f t="shared" si="64"/>
        <v>106</v>
      </c>
      <c r="B708" s="169" t="s">
        <v>496</v>
      </c>
      <c r="C708" s="168" t="s">
        <v>274</v>
      </c>
      <c r="D708" s="168">
        <v>1</v>
      </c>
      <c r="E708" s="240"/>
      <c r="F708" s="241">
        <f t="shared" si="63"/>
        <v>0</v>
      </c>
    </row>
    <row r="709" spans="1:6" ht="38.25" x14ac:dyDescent="0.2">
      <c r="A709" s="156"/>
      <c r="B709" s="157" t="s">
        <v>524</v>
      </c>
      <c r="C709" s="158"/>
      <c r="D709" s="159"/>
      <c r="E709" s="229"/>
      <c r="F709" s="230"/>
    </row>
    <row r="710" spans="1:6" ht="24" x14ac:dyDescent="0.2">
      <c r="A710" s="151">
        <f>A708+1</f>
        <v>107</v>
      </c>
      <c r="B710" s="173" t="s">
        <v>525</v>
      </c>
      <c r="C710" s="371" t="s">
        <v>499</v>
      </c>
      <c r="D710" s="371"/>
      <c r="E710" s="242"/>
      <c r="F710" s="243">
        <f>E710</f>
        <v>0</v>
      </c>
    </row>
    <row r="711" spans="1:6" ht="24.75" thickBot="1" x14ac:dyDescent="0.25">
      <c r="A711" s="174">
        <f>A710+1</f>
        <v>108</v>
      </c>
      <c r="B711" s="175" t="s">
        <v>500</v>
      </c>
      <c r="C711" s="363" t="s">
        <v>501</v>
      </c>
      <c r="D711" s="364"/>
      <c r="E711" s="244"/>
      <c r="F711" s="245">
        <f>E711</f>
        <v>0</v>
      </c>
    </row>
    <row r="712" spans="1:6" s="176" customFormat="1" ht="13.5" thickBot="1" x14ac:dyDescent="0.25">
      <c r="A712" s="131" t="s">
        <v>400</v>
      </c>
      <c r="B712" s="132"/>
      <c r="C712" s="133"/>
      <c r="D712" s="178"/>
      <c r="E712" s="177"/>
    </row>
    <row r="713" spans="1:6" ht="26.25" thickBot="1" x14ac:dyDescent="0.25">
      <c r="A713" s="5" t="s">
        <v>0</v>
      </c>
      <c r="B713" s="6" t="s">
        <v>1</v>
      </c>
      <c r="C713" s="6" t="s">
        <v>365</v>
      </c>
      <c r="D713" s="64" t="s">
        <v>362</v>
      </c>
      <c r="E713" s="179" t="s">
        <v>363</v>
      </c>
      <c r="F713" s="135" t="s">
        <v>364</v>
      </c>
    </row>
    <row r="714" spans="1:6" ht="26.25" thickBot="1" x14ac:dyDescent="0.25">
      <c r="A714" s="75" t="s">
        <v>371</v>
      </c>
      <c r="B714" s="10" t="s">
        <v>606</v>
      </c>
      <c r="C714" s="76"/>
      <c r="D714" s="102"/>
      <c r="E714" s="200"/>
      <c r="F714" s="201"/>
    </row>
    <row r="715" spans="1:6" ht="25.5" x14ac:dyDescent="0.2">
      <c r="A715" s="188">
        <v>1</v>
      </c>
      <c r="B715" s="119" t="s">
        <v>607</v>
      </c>
      <c r="C715" s="110" t="s">
        <v>6</v>
      </c>
      <c r="D715" s="204">
        <v>19</v>
      </c>
      <c r="E715" s="24"/>
      <c r="F715" s="222">
        <f t="shared" ref="F715:F740" si="65">E715*D715</f>
        <v>0</v>
      </c>
    </row>
    <row r="716" spans="1:6" ht="25.5" x14ac:dyDescent="0.2">
      <c r="A716" s="188">
        <v>2</v>
      </c>
      <c r="B716" s="119" t="s">
        <v>608</v>
      </c>
      <c r="C716" s="110" t="s">
        <v>6</v>
      </c>
      <c r="D716" s="204">
        <v>18</v>
      </c>
      <c r="E716" s="24"/>
      <c r="F716" s="222">
        <f t="shared" si="65"/>
        <v>0</v>
      </c>
    </row>
    <row r="717" spans="1:6" ht="25.5" x14ac:dyDescent="0.2">
      <c r="A717" s="188">
        <v>3</v>
      </c>
      <c r="B717" s="119" t="s">
        <v>609</v>
      </c>
      <c r="C717" s="110" t="s">
        <v>6</v>
      </c>
      <c r="D717" s="204">
        <v>28</v>
      </c>
      <c r="E717" s="24"/>
      <c r="F717" s="222">
        <f t="shared" si="65"/>
        <v>0</v>
      </c>
    </row>
    <row r="718" spans="1:6" ht="25.5" x14ac:dyDescent="0.2">
      <c r="A718" s="188">
        <v>4</v>
      </c>
      <c r="B718" s="119" t="s">
        <v>610</v>
      </c>
      <c r="C718" s="110" t="s">
        <v>6</v>
      </c>
      <c r="D718" s="204">
        <v>35</v>
      </c>
      <c r="E718" s="24"/>
      <c r="F718" s="222">
        <f t="shared" si="65"/>
        <v>0</v>
      </c>
    </row>
    <row r="719" spans="1:6" x14ac:dyDescent="0.2">
      <c r="A719" s="188">
        <v>5</v>
      </c>
      <c r="B719" s="119" t="s">
        <v>611</v>
      </c>
      <c r="C719" s="110" t="s">
        <v>6</v>
      </c>
      <c r="D719" s="204">
        <v>15</v>
      </c>
      <c r="E719" s="24"/>
      <c r="F719" s="222">
        <f t="shared" si="65"/>
        <v>0</v>
      </c>
    </row>
    <row r="720" spans="1:6" ht="25.5" x14ac:dyDescent="0.2">
      <c r="A720" s="188">
        <v>6</v>
      </c>
      <c r="B720" s="119" t="s">
        <v>612</v>
      </c>
      <c r="C720" s="110" t="s">
        <v>6</v>
      </c>
      <c r="D720" s="204">
        <v>15</v>
      </c>
      <c r="E720" s="24"/>
      <c r="F720" s="222">
        <f t="shared" si="65"/>
        <v>0</v>
      </c>
    </row>
    <row r="721" spans="1:6" x14ac:dyDescent="0.2">
      <c r="A721" s="188">
        <v>7</v>
      </c>
      <c r="B721" s="119" t="s">
        <v>613</v>
      </c>
      <c r="C721" s="110" t="s">
        <v>4</v>
      </c>
      <c r="D721" s="204">
        <v>1</v>
      </c>
      <c r="E721" s="24"/>
      <c r="F721" s="222">
        <f t="shared" si="65"/>
        <v>0</v>
      </c>
    </row>
    <row r="722" spans="1:6" x14ac:dyDescent="0.2">
      <c r="A722" s="188">
        <v>8</v>
      </c>
      <c r="B722" s="119" t="s">
        <v>614</v>
      </c>
      <c r="C722" s="110" t="s">
        <v>4</v>
      </c>
      <c r="D722" s="204">
        <v>1</v>
      </c>
      <c r="E722" s="24"/>
      <c r="F722" s="222">
        <f t="shared" si="65"/>
        <v>0</v>
      </c>
    </row>
    <row r="723" spans="1:6" x14ac:dyDescent="0.2">
      <c r="A723" s="188">
        <v>9</v>
      </c>
      <c r="B723" s="119" t="s">
        <v>615</v>
      </c>
      <c r="C723" s="110" t="s">
        <v>4</v>
      </c>
      <c r="D723" s="204">
        <v>1</v>
      </c>
      <c r="E723" s="24"/>
      <c r="F723" s="222">
        <f t="shared" si="65"/>
        <v>0</v>
      </c>
    </row>
    <row r="724" spans="1:6" x14ac:dyDescent="0.2">
      <c r="A724" s="188">
        <v>10</v>
      </c>
      <c r="B724" s="119" t="s">
        <v>616</v>
      </c>
      <c r="C724" s="110" t="s">
        <v>4</v>
      </c>
      <c r="D724" s="204">
        <v>9</v>
      </c>
      <c r="E724" s="24"/>
      <c r="F724" s="222">
        <f t="shared" si="65"/>
        <v>0</v>
      </c>
    </row>
    <row r="725" spans="1:6" ht="25.5" x14ac:dyDescent="0.2">
      <c r="A725" s="188">
        <v>11</v>
      </c>
      <c r="B725" s="119" t="s">
        <v>617</v>
      </c>
      <c r="C725" s="110" t="s">
        <v>4</v>
      </c>
      <c r="D725" s="204">
        <v>1</v>
      </c>
      <c r="E725" s="24"/>
      <c r="F725" s="222">
        <f t="shared" si="65"/>
        <v>0</v>
      </c>
    </row>
    <row r="726" spans="1:6" x14ac:dyDescent="0.2">
      <c r="A726" s="188">
        <v>12</v>
      </c>
      <c r="B726" s="119" t="s">
        <v>618</v>
      </c>
      <c r="C726" s="110" t="s">
        <v>4</v>
      </c>
      <c r="D726" s="204">
        <v>6</v>
      </c>
      <c r="E726" s="24"/>
      <c r="F726" s="222">
        <f t="shared" si="65"/>
        <v>0</v>
      </c>
    </row>
    <row r="727" spans="1:6" x14ac:dyDescent="0.2">
      <c r="A727" s="188">
        <v>13</v>
      </c>
      <c r="B727" s="119" t="s">
        <v>619</v>
      </c>
      <c r="C727" s="110" t="s">
        <v>4</v>
      </c>
      <c r="D727" s="204">
        <v>5</v>
      </c>
      <c r="E727" s="24"/>
      <c r="F727" s="222">
        <f t="shared" si="65"/>
        <v>0</v>
      </c>
    </row>
    <row r="728" spans="1:6" x14ac:dyDescent="0.2">
      <c r="A728" s="188">
        <v>14</v>
      </c>
      <c r="B728" s="119" t="s">
        <v>620</v>
      </c>
      <c r="C728" s="110" t="s">
        <v>4</v>
      </c>
      <c r="D728" s="204">
        <v>9</v>
      </c>
      <c r="E728" s="24"/>
      <c r="F728" s="222">
        <f t="shared" si="65"/>
        <v>0</v>
      </c>
    </row>
    <row r="729" spans="1:6" x14ac:dyDescent="0.2">
      <c r="A729" s="188">
        <v>15</v>
      </c>
      <c r="B729" s="119" t="s">
        <v>621</v>
      </c>
      <c r="C729" s="110" t="s">
        <v>4</v>
      </c>
      <c r="D729" s="204">
        <v>3</v>
      </c>
      <c r="E729" s="24"/>
      <c r="F729" s="222">
        <f t="shared" si="65"/>
        <v>0</v>
      </c>
    </row>
    <row r="730" spans="1:6" x14ac:dyDescent="0.2">
      <c r="A730" s="188">
        <v>16</v>
      </c>
      <c r="B730" s="119" t="s">
        <v>622</v>
      </c>
      <c r="C730" s="110" t="s">
        <v>4</v>
      </c>
      <c r="D730" s="204">
        <v>5</v>
      </c>
      <c r="E730" s="24"/>
      <c r="F730" s="222">
        <f t="shared" si="65"/>
        <v>0</v>
      </c>
    </row>
    <row r="731" spans="1:6" x14ac:dyDescent="0.2">
      <c r="A731" s="188">
        <v>17</v>
      </c>
      <c r="B731" s="119" t="s">
        <v>623</v>
      </c>
      <c r="C731" s="110" t="s">
        <v>4</v>
      </c>
      <c r="D731" s="204">
        <v>2</v>
      </c>
      <c r="E731" s="24"/>
      <c r="F731" s="222">
        <f t="shared" si="65"/>
        <v>0</v>
      </c>
    </row>
    <row r="732" spans="1:6" x14ac:dyDescent="0.2">
      <c r="A732" s="188">
        <v>18</v>
      </c>
      <c r="B732" s="119" t="s">
        <v>624</v>
      </c>
      <c r="C732" s="110" t="s">
        <v>4</v>
      </c>
      <c r="D732" s="204">
        <v>2</v>
      </c>
      <c r="E732" s="24"/>
      <c r="F732" s="222">
        <f t="shared" si="65"/>
        <v>0</v>
      </c>
    </row>
    <row r="733" spans="1:6" x14ac:dyDescent="0.2">
      <c r="A733" s="188">
        <v>19</v>
      </c>
      <c r="B733" s="119" t="s">
        <v>625</v>
      </c>
      <c r="C733" s="110" t="s">
        <v>4</v>
      </c>
      <c r="D733" s="204">
        <v>1</v>
      </c>
      <c r="E733" s="24"/>
      <c r="F733" s="222">
        <f t="shared" si="65"/>
        <v>0</v>
      </c>
    </row>
    <row r="734" spans="1:6" ht="25.5" x14ac:dyDescent="0.2">
      <c r="A734" s="188">
        <v>20</v>
      </c>
      <c r="B734" s="119" t="s">
        <v>626</v>
      </c>
      <c r="C734" s="110" t="s">
        <v>6</v>
      </c>
      <c r="D734" s="204">
        <v>37</v>
      </c>
      <c r="E734" s="24"/>
      <c r="F734" s="222">
        <f t="shared" si="65"/>
        <v>0</v>
      </c>
    </row>
    <row r="735" spans="1:6" ht="25.5" x14ac:dyDescent="0.2">
      <c r="A735" s="188">
        <v>21</v>
      </c>
      <c r="B735" s="119" t="s">
        <v>627</v>
      </c>
      <c r="C735" s="110" t="s">
        <v>6</v>
      </c>
      <c r="D735" s="204">
        <v>63</v>
      </c>
      <c r="E735" s="24"/>
      <c r="F735" s="222">
        <f t="shared" si="65"/>
        <v>0</v>
      </c>
    </row>
    <row r="736" spans="1:6" ht="25.5" x14ac:dyDescent="0.2">
      <c r="A736" s="188">
        <v>22</v>
      </c>
      <c r="B736" s="119" t="s">
        <v>628</v>
      </c>
      <c r="C736" s="110" t="s">
        <v>6</v>
      </c>
      <c r="D736" s="204">
        <v>15</v>
      </c>
      <c r="E736" s="24"/>
      <c r="F736" s="222">
        <f t="shared" si="65"/>
        <v>0</v>
      </c>
    </row>
    <row r="737" spans="1:6" ht="25.5" x14ac:dyDescent="0.2">
      <c r="A737" s="188">
        <v>23</v>
      </c>
      <c r="B737" s="119" t="s">
        <v>629</v>
      </c>
      <c r="C737" s="110" t="s">
        <v>6</v>
      </c>
      <c r="D737" s="204">
        <v>15</v>
      </c>
      <c r="E737" s="24"/>
      <c r="F737" s="222">
        <f t="shared" si="65"/>
        <v>0</v>
      </c>
    </row>
    <row r="738" spans="1:6" ht="25.5" x14ac:dyDescent="0.2">
      <c r="A738" s="188">
        <v>24</v>
      </c>
      <c r="B738" s="119" t="s">
        <v>630</v>
      </c>
      <c r="C738" s="110" t="s">
        <v>4</v>
      </c>
      <c r="D738" s="204">
        <v>3</v>
      </c>
      <c r="E738" s="24"/>
      <c r="F738" s="222">
        <f t="shared" si="65"/>
        <v>0</v>
      </c>
    </row>
    <row r="739" spans="1:6" x14ac:dyDescent="0.2">
      <c r="A739" s="188">
        <v>25</v>
      </c>
      <c r="B739" s="119" t="s">
        <v>622</v>
      </c>
      <c r="C739" s="110" t="s">
        <v>4</v>
      </c>
      <c r="D739" s="204">
        <v>7</v>
      </c>
      <c r="E739" s="24"/>
      <c r="F739" s="222">
        <f t="shared" si="65"/>
        <v>0</v>
      </c>
    </row>
    <row r="740" spans="1:6" ht="26.25" thickBot="1" x14ac:dyDescent="0.25">
      <c r="A740" s="188">
        <v>26</v>
      </c>
      <c r="B740" s="202" t="s">
        <v>631</v>
      </c>
      <c r="C740" s="110" t="s">
        <v>4</v>
      </c>
      <c r="D740" s="204">
        <v>1</v>
      </c>
      <c r="E740" s="24"/>
      <c r="F740" s="222">
        <f t="shared" si="65"/>
        <v>0</v>
      </c>
    </row>
    <row r="741" spans="1:6" ht="13.5" thickBot="1" x14ac:dyDescent="0.25">
      <c r="A741" s="75" t="s">
        <v>373</v>
      </c>
      <c r="B741" s="10" t="s">
        <v>632</v>
      </c>
      <c r="C741" s="76"/>
      <c r="D741" s="205"/>
      <c r="E741" s="205"/>
      <c r="F741" s="206"/>
    </row>
    <row r="742" spans="1:6" x14ac:dyDescent="0.2">
      <c r="A742" s="188">
        <f>A740+1</f>
        <v>27</v>
      </c>
      <c r="B742" s="119" t="s">
        <v>633</v>
      </c>
      <c r="C742" s="110" t="s">
        <v>6</v>
      </c>
      <c r="D742" s="204">
        <v>5</v>
      </c>
      <c r="E742" s="24"/>
      <c r="F742" s="222">
        <f t="shared" ref="F742:F754" si="66">E742*D742</f>
        <v>0</v>
      </c>
    </row>
    <row r="743" spans="1:6" x14ac:dyDescent="0.2">
      <c r="A743" s="188">
        <f t="shared" ref="A743:A754" si="67">A742+1</f>
        <v>28</v>
      </c>
      <c r="B743" s="119" t="s">
        <v>634</v>
      </c>
      <c r="C743" s="110" t="s">
        <v>6</v>
      </c>
      <c r="D743" s="204">
        <v>57</v>
      </c>
      <c r="E743" s="24"/>
      <c r="F743" s="222">
        <f t="shared" si="66"/>
        <v>0</v>
      </c>
    </row>
    <row r="744" spans="1:6" x14ac:dyDescent="0.2">
      <c r="A744" s="188">
        <f t="shared" si="67"/>
        <v>29</v>
      </c>
      <c r="B744" s="119" t="s">
        <v>635</v>
      </c>
      <c r="C744" s="110" t="s">
        <v>6</v>
      </c>
      <c r="D744" s="204">
        <v>4</v>
      </c>
      <c r="E744" s="24"/>
      <c r="F744" s="222">
        <f t="shared" si="66"/>
        <v>0</v>
      </c>
    </row>
    <row r="745" spans="1:6" x14ac:dyDescent="0.2">
      <c r="A745" s="188">
        <f t="shared" si="67"/>
        <v>30</v>
      </c>
      <c r="B745" s="119" t="s">
        <v>636</v>
      </c>
      <c r="C745" s="110" t="s">
        <v>6</v>
      </c>
      <c r="D745" s="204">
        <v>25</v>
      </c>
      <c r="E745" s="24"/>
      <c r="F745" s="222">
        <f t="shared" si="66"/>
        <v>0</v>
      </c>
    </row>
    <row r="746" spans="1:6" x14ac:dyDescent="0.2">
      <c r="A746" s="188">
        <f t="shared" si="67"/>
        <v>31</v>
      </c>
      <c r="B746" s="119" t="s">
        <v>637</v>
      </c>
      <c r="C746" s="110" t="s">
        <v>6</v>
      </c>
      <c r="D746" s="204">
        <v>80</v>
      </c>
      <c r="E746" s="24"/>
      <c r="F746" s="222">
        <f t="shared" si="66"/>
        <v>0</v>
      </c>
    </row>
    <row r="747" spans="1:6" ht="25.5" x14ac:dyDescent="0.2">
      <c r="A747" s="188">
        <f t="shared" si="67"/>
        <v>32</v>
      </c>
      <c r="B747" s="119" t="s">
        <v>638</v>
      </c>
      <c r="C747" s="110" t="s">
        <v>4</v>
      </c>
      <c r="D747" s="204">
        <v>2</v>
      </c>
      <c r="E747" s="24"/>
      <c r="F747" s="222">
        <f t="shared" si="66"/>
        <v>0</v>
      </c>
    </row>
    <row r="748" spans="1:6" ht="25.5" x14ac:dyDescent="0.2">
      <c r="A748" s="188">
        <f t="shared" si="67"/>
        <v>33</v>
      </c>
      <c r="B748" s="119" t="s">
        <v>639</v>
      </c>
      <c r="C748" s="110" t="s">
        <v>4</v>
      </c>
      <c r="D748" s="204">
        <v>10</v>
      </c>
      <c r="E748" s="24"/>
      <c r="F748" s="222">
        <f t="shared" si="66"/>
        <v>0</v>
      </c>
    </row>
    <row r="749" spans="1:6" ht="25.5" x14ac:dyDescent="0.2">
      <c r="A749" s="188">
        <f t="shared" si="67"/>
        <v>34</v>
      </c>
      <c r="B749" s="119" t="s">
        <v>640</v>
      </c>
      <c r="C749" s="110" t="s">
        <v>4</v>
      </c>
      <c r="D749" s="204">
        <v>6</v>
      </c>
      <c r="E749" s="24"/>
      <c r="F749" s="222">
        <f t="shared" si="66"/>
        <v>0</v>
      </c>
    </row>
    <row r="750" spans="1:6" ht="25.5" x14ac:dyDescent="0.2">
      <c r="A750" s="188">
        <f t="shared" si="67"/>
        <v>35</v>
      </c>
      <c r="B750" s="119" t="s">
        <v>641</v>
      </c>
      <c r="C750" s="110" t="s">
        <v>4</v>
      </c>
      <c r="D750" s="204">
        <v>10</v>
      </c>
      <c r="E750" s="24"/>
      <c r="F750" s="222">
        <f t="shared" si="66"/>
        <v>0</v>
      </c>
    </row>
    <row r="751" spans="1:6" x14ac:dyDescent="0.2">
      <c r="A751" s="188">
        <f t="shared" si="67"/>
        <v>36</v>
      </c>
      <c r="B751" s="119" t="s">
        <v>642</v>
      </c>
      <c r="C751" s="110" t="s">
        <v>4</v>
      </c>
      <c r="D751" s="204">
        <v>2</v>
      </c>
      <c r="E751" s="24"/>
      <c r="F751" s="222">
        <f t="shared" si="66"/>
        <v>0</v>
      </c>
    </row>
    <row r="752" spans="1:6" ht="25.5" x14ac:dyDescent="0.2">
      <c r="A752" s="188">
        <f t="shared" si="67"/>
        <v>37</v>
      </c>
      <c r="B752" s="119" t="s">
        <v>643</v>
      </c>
      <c r="C752" s="110" t="s">
        <v>4</v>
      </c>
      <c r="D752" s="204">
        <v>1</v>
      </c>
      <c r="E752" s="24"/>
      <c r="F752" s="222">
        <f t="shared" si="66"/>
        <v>0</v>
      </c>
    </row>
    <row r="753" spans="1:6" ht="25.5" x14ac:dyDescent="0.2">
      <c r="A753" s="188">
        <f t="shared" si="67"/>
        <v>38</v>
      </c>
      <c r="B753" s="119" t="s">
        <v>644</v>
      </c>
      <c r="C753" s="110" t="s">
        <v>4</v>
      </c>
      <c r="D753" s="204">
        <v>1</v>
      </c>
      <c r="E753" s="24"/>
      <c r="F753" s="222">
        <f t="shared" si="66"/>
        <v>0</v>
      </c>
    </row>
    <row r="754" spans="1:6" ht="26.25" thickBot="1" x14ac:dyDescent="0.25">
      <c r="A754" s="188">
        <f t="shared" si="67"/>
        <v>39</v>
      </c>
      <c r="B754" s="119" t="s">
        <v>645</v>
      </c>
      <c r="C754" s="110" t="s">
        <v>4</v>
      </c>
      <c r="D754" s="204">
        <v>2</v>
      </c>
      <c r="E754" s="24"/>
      <c r="F754" s="222">
        <f t="shared" si="66"/>
        <v>0</v>
      </c>
    </row>
    <row r="755" spans="1:6" ht="13.5" thickBot="1" x14ac:dyDescent="0.25">
      <c r="A755" s="75" t="s">
        <v>375</v>
      </c>
      <c r="B755" s="10" t="s">
        <v>702</v>
      </c>
      <c r="C755" s="76"/>
      <c r="D755" s="205"/>
      <c r="E755" s="205"/>
      <c r="F755" s="206"/>
    </row>
    <row r="756" spans="1:6" ht="25.5" x14ac:dyDescent="0.2">
      <c r="A756" s="188">
        <f>A754+1</f>
        <v>40</v>
      </c>
      <c r="B756" s="119" t="s">
        <v>764</v>
      </c>
      <c r="C756" s="110" t="s">
        <v>703</v>
      </c>
      <c r="D756" s="204">
        <v>12.6</v>
      </c>
      <c r="E756" s="52"/>
      <c r="F756" s="189">
        <f t="shared" ref="F756:F778" si="68">E756*D756</f>
        <v>0</v>
      </c>
    </row>
    <row r="757" spans="1:6" ht="25.5" x14ac:dyDescent="0.2">
      <c r="A757" s="188">
        <f t="shared" ref="A757:A778" si="69">A756+1</f>
        <v>41</v>
      </c>
      <c r="B757" s="119" t="s">
        <v>763</v>
      </c>
      <c r="C757" s="110" t="s">
        <v>703</v>
      </c>
      <c r="D757" s="204">
        <v>29.4</v>
      </c>
      <c r="E757" s="52"/>
      <c r="F757" s="189">
        <f t="shared" si="68"/>
        <v>0</v>
      </c>
    </row>
    <row r="758" spans="1:6" x14ac:dyDescent="0.2">
      <c r="A758" s="188">
        <f t="shared" si="69"/>
        <v>42</v>
      </c>
      <c r="B758" s="119" t="s">
        <v>704</v>
      </c>
      <c r="C758" s="110" t="s">
        <v>703</v>
      </c>
      <c r="D758" s="204">
        <v>2.65</v>
      </c>
      <c r="E758" s="52"/>
      <c r="F758" s="189">
        <f t="shared" si="68"/>
        <v>0</v>
      </c>
    </row>
    <row r="759" spans="1:6" ht="25.5" x14ac:dyDescent="0.2">
      <c r="A759" s="188">
        <f t="shared" si="69"/>
        <v>43</v>
      </c>
      <c r="B759" s="119" t="s">
        <v>705</v>
      </c>
      <c r="C759" s="110" t="s">
        <v>703</v>
      </c>
      <c r="D759" s="204">
        <v>9.5500000000000007</v>
      </c>
      <c r="E759" s="52"/>
      <c r="F759" s="189">
        <f t="shared" si="68"/>
        <v>0</v>
      </c>
    </row>
    <row r="760" spans="1:6" ht="25.5" x14ac:dyDescent="0.2">
      <c r="A760" s="188">
        <f t="shared" si="69"/>
        <v>44</v>
      </c>
      <c r="B760" s="119" t="s">
        <v>706</v>
      </c>
      <c r="C760" s="110" t="s">
        <v>703</v>
      </c>
      <c r="D760" s="204">
        <v>29.8</v>
      </c>
      <c r="E760" s="52"/>
      <c r="F760" s="189">
        <f t="shared" si="68"/>
        <v>0</v>
      </c>
    </row>
    <row r="761" spans="1:6" ht="25.5" x14ac:dyDescent="0.2">
      <c r="A761" s="188">
        <f t="shared" si="69"/>
        <v>45</v>
      </c>
      <c r="B761" s="119" t="s">
        <v>707</v>
      </c>
      <c r="C761" s="110" t="s">
        <v>703</v>
      </c>
      <c r="D761" s="204">
        <v>9.5500000000000007</v>
      </c>
      <c r="E761" s="52"/>
      <c r="F761" s="189">
        <f t="shared" si="68"/>
        <v>0</v>
      </c>
    </row>
    <row r="762" spans="1:6" ht="25.5" x14ac:dyDescent="0.2">
      <c r="A762" s="188">
        <f t="shared" si="69"/>
        <v>46</v>
      </c>
      <c r="B762" s="119" t="s">
        <v>708</v>
      </c>
      <c r="C762" s="110" t="s">
        <v>703</v>
      </c>
      <c r="D762" s="204">
        <v>35.1</v>
      </c>
      <c r="E762" s="52"/>
      <c r="F762" s="189">
        <f t="shared" si="68"/>
        <v>0</v>
      </c>
    </row>
    <row r="763" spans="1:6" ht="25.5" x14ac:dyDescent="0.2">
      <c r="A763" s="188">
        <f t="shared" si="69"/>
        <v>47</v>
      </c>
      <c r="B763" s="119" t="s">
        <v>709</v>
      </c>
      <c r="C763" s="110" t="s">
        <v>366</v>
      </c>
      <c r="D763" s="204">
        <v>10</v>
      </c>
      <c r="E763" s="52"/>
      <c r="F763" s="189">
        <f t="shared" si="68"/>
        <v>0</v>
      </c>
    </row>
    <row r="764" spans="1:6" ht="15" x14ac:dyDescent="0.2">
      <c r="A764" s="188">
        <f t="shared" si="69"/>
        <v>48</v>
      </c>
      <c r="B764" s="119" t="s">
        <v>710</v>
      </c>
      <c r="C764" s="110" t="s">
        <v>366</v>
      </c>
      <c r="D764" s="204">
        <v>2.7</v>
      </c>
      <c r="E764" s="52"/>
      <c r="F764" s="189">
        <f t="shared" si="68"/>
        <v>0</v>
      </c>
    </row>
    <row r="765" spans="1:6" ht="25.5" x14ac:dyDescent="0.2">
      <c r="A765" s="188">
        <f t="shared" si="69"/>
        <v>49</v>
      </c>
      <c r="B765" s="119" t="s">
        <v>711</v>
      </c>
      <c r="C765" s="110" t="s">
        <v>154</v>
      </c>
      <c r="D765" s="204">
        <v>1</v>
      </c>
      <c r="E765" s="52"/>
      <c r="F765" s="189">
        <f t="shared" si="68"/>
        <v>0</v>
      </c>
    </row>
    <row r="766" spans="1:6" ht="25.5" x14ac:dyDescent="0.2">
      <c r="A766" s="188">
        <f t="shared" si="69"/>
        <v>50</v>
      </c>
      <c r="B766" s="119" t="s">
        <v>712</v>
      </c>
      <c r="C766" s="110" t="s">
        <v>416</v>
      </c>
      <c r="D766" s="204">
        <v>35</v>
      </c>
      <c r="E766" s="52"/>
      <c r="F766" s="189">
        <f t="shared" si="68"/>
        <v>0</v>
      </c>
    </row>
    <row r="767" spans="1:6" x14ac:dyDescent="0.2">
      <c r="A767" s="188">
        <f t="shared" si="69"/>
        <v>51</v>
      </c>
      <c r="B767" s="119" t="s">
        <v>713</v>
      </c>
      <c r="C767" s="110" t="s">
        <v>416</v>
      </c>
      <c r="D767" s="204">
        <v>12</v>
      </c>
      <c r="E767" s="52"/>
      <c r="F767" s="189">
        <f t="shared" si="68"/>
        <v>0</v>
      </c>
    </row>
    <row r="768" spans="1:6" x14ac:dyDescent="0.2">
      <c r="A768" s="188">
        <f t="shared" si="69"/>
        <v>52</v>
      </c>
      <c r="B768" s="119" t="s">
        <v>714</v>
      </c>
      <c r="C768" s="110" t="s">
        <v>6</v>
      </c>
      <c r="D768" s="204">
        <v>12.5</v>
      </c>
      <c r="E768" s="52"/>
      <c r="F768" s="189">
        <f t="shared" si="68"/>
        <v>0</v>
      </c>
    </row>
    <row r="769" spans="1:6" ht="15" x14ac:dyDescent="0.2">
      <c r="A769" s="188">
        <f t="shared" si="69"/>
        <v>53</v>
      </c>
      <c r="B769" s="119" t="s">
        <v>715</v>
      </c>
      <c r="C769" s="110" t="s">
        <v>753</v>
      </c>
      <c r="D769" s="204">
        <v>5</v>
      </c>
      <c r="E769" s="52"/>
      <c r="F769" s="189">
        <f t="shared" si="68"/>
        <v>0</v>
      </c>
    </row>
    <row r="770" spans="1:6" x14ac:dyDescent="0.2">
      <c r="A770" s="188">
        <f t="shared" si="69"/>
        <v>54</v>
      </c>
      <c r="B770" s="119" t="s">
        <v>716</v>
      </c>
      <c r="C770" s="110" t="s">
        <v>4</v>
      </c>
      <c r="D770" s="204">
        <v>1</v>
      </c>
      <c r="E770" s="52"/>
      <c r="F770" s="189">
        <f t="shared" si="68"/>
        <v>0</v>
      </c>
    </row>
    <row r="771" spans="1:6" x14ac:dyDescent="0.2">
      <c r="A771" s="188">
        <f t="shared" si="69"/>
        <v>55</v>
      </c>
      <c r="B771" s="119" t="s">
        <v>717</v>
      </c>
      <c r="C771" s="110" t="s">
        <v>4</v>
      </c>
      <c r="D771" s="204">
        <v>1</v>
      </c>
      <c r="E771" s="52"/>
      <c r="F771" s="189">
        <f t="shared" si="68"/>
        <v>0</v>
      </c>
    </row>
    <row r="772" spans="1:6" x14ac:dyDescent="0.2">
      <c r="A772" s="188">
        <f t="shared" si="69"/>
        <v>56</v>
      </c>
      <c r="B772" s="119" t="s">
        <v>718</v>
      </c>
      <c r="C772" s="110" t="s">
        <v>154</v>
      </c>
      <c r="D772" s="204">
        <v>1</v>
      </c>
      <c r="E772" s="52"/>
      <c r="F772" s="189">
        <f t="shared" si="68"/>
        <v>0</v>
      </c>
    </row>
    <row r="773" spans="1:6" x14ac:dyDescent="0.2">
      <c r="A773" s="188">
        <f t="shared" si="69"/>
        <v>57</v>
      </c>
      <c r="B773" s="119" t="s">
        <v>719</v>
      </c>
      <c r="C773" s="110" t="s">
        <v>154</v>
      </c>
      <c r="D773" s="204">
        <v>1</v>
      </c>
      <c r="E773" s="52"/>
      <c r="F773" s="189">
        <f t="shared" si="68"/>
        <v>0</v>
      </c>
    </row>
    <row r="774" spans="1:6" x14ac:dyDescent="0.2">
      <c r="A774" s="188">
        <f t="shared" si="69"/>
        <v>58</v>
      </c>
      <c r="B774" s="119" t="s">
        <v>720</v>
      </c>
      <c r="C774" s="110" t="s">
        <v>154</v>
      </c>
      <c r="D774" s="204">
        <v>1</v>
      </c>
      <c r="E774" s="52"/>
      <c r="F774" s="189">
        <f t="shared" si="68"/>
        <v>0</v>
      </c>
    </row>
    <row r="775" spans="1:6" ht="25.5" x14ac:dyDescent="0.2">
      <c r="A775" s="188">
        <f t="shared" si="69"/>
        <v>59</v>
      </c>
      <c r="B775" s="119" t="s">
        <v>765</v>
      </c>
      <c r="C775" s="110" t="s">
        <v>154</v>
      </c>
      <c r="D775" s="204">
        <v>2</v>
      </c>
      <c r="E775" s="52"/>
      <c r="F775" s="189">
        <f t="shared" si="68"/>
        <v>0</v>
      </c>
    </row>
    <row r="776" spans="1:6" x14ac:dyDescent="0.2">
      <c r="A776" s="188">
        <f t="shared" si="69"/>
        <v>60</v>
      </c>
      <c r="B776" s="119" t="s">
        <v>721</v>
      </c>
      <c r="C776" s="110" t="s">
        <v>154</v>
      </c>
      <c r="D776" s="204">
        <v>1</v>
      </c>
      <c r="E776" s="52"/>
      <c r="F776" s="189">
        <f t="shared" si="68"/>
        <v>0</v>
      </c>
    </row>
    <row r="777" spans="1:6" ht="25.5" x14ac:dyDescent="0.2">
      <c r="A777" s="188">
        <f t="shared" si="69"/>
        <v>61</v>
      </c>
      <c r="B777" s="119" t="s">
        <v>722</v>
      </c>
      <c r="C777" s="110" t="s">
        <v>6</v>
      </c>
      <c r="D777" s="204">
        <v>34</v>
      </c>
      <c r="E777" s="52"/>
      <c r="F777" s="189">
        <f t="shared" si="68"/>
        <v>0</v>
      </c>
    </row>
    <row r="778" spans="1:6" ht="26.25" thickBot="1" x14ac:dyDescent="0.25">
      <c r="A778" s="188">
        <f t="shared" si="69"/>
        <v>62</v>
      </c>
      <c r="B778" s="119" t="s">
        <v>723</v>
      </c>
      <c r="C778" s="110" t="s">
        <v>154</v>
      </c>
      <c r="D778" s="204">
        <v>1</v>
      </c>
      <c r="E778" s="52"/>
      <c r="F778" s="189">
        <f t="shared" si="68"/>
        <v>0</v>
      </c>
    </row>
    <row r="779" spans="1:6" ht="13.5" thickBot="1" x14ac:dyDescent="0.25">
      <c r="A779" s="75" t="s">
        <v>759</v>
      </c>
      <c r="B779" s="10" t="s">
        <v>758</v>
      </c>
      <c r="C779" s="76"/>
      <c r="D779" s="205"/>
      <c r="E779" s="214"/>
      <c r="F779" s="223"/>
    </row>
    <row r="780" spans="1:6" ht="25.5" x14ac:dyDescent="0.2">
      <c r="A780" s="188">
        <v>1</v>
      </c>
      <c r="B780" s="119" t="s">
        <v>762</v>
      </c>
      <c r="C780" s="110" t="s">
        <v>703</v>
      </c>
      <c r="D780" s="204">
        <v>4.3099999999999996</v>
      </c>
      <c r="E780" s="52"/>
      <c r="F780" s="189">
        <f t="shared" ref="F780:F804" si="70">E780*D780</f>
        <v>0</v>
      </c>
    </row>
    <row r="781" spans="1:6" ht="25.5" x14ac:dyDescent="0.2">
      <c r="A781" s="188">
        <f>A780+1</f>
        <v>2</v>
      </c>
      <c r="B781" s="119" t="s">
        <v>761</v>
      </c>
      <c r="C781" s="110" t="s">
        <v>703</v>
      </c>
      <c r="D781" s="204">
        <v>10.08</v>
      </c>
      <c r="E781" s="52"/>
      <c r="F781" s="189">
        <f t="shared" si="70"/>
        <v>0</v>
      </c>
    </row>
    <row r="782" spans="1:6" ht="25.5" x14ac:dyDescent="0.2">
      <c r="A782" s="188">
        <f t="shared" ref="A782:A803" si="71">A781+1</f>
        <v>3</v>
      </c>
      <c r="B782" s="119" t="s">
        <v>733</v>
      </c>
      <c r="C782" s="110" t="s">
        <v>703</v>
      </c>
      <c r="D782" s="204">
        <v>2.31</v>
      </c>
      <c r="E782" s="52"/>
      <c r="F782" s="189">
        <f t="shared" si="70"/>
        <v>0</v>
      </c>
    </row>
    <row r="783" spans="1:6" ht="25.5" x14ac:dyDescent="0.2">
      <c r="A783" s="188">
        <f t="shared" si="71"/>
        <v>4</v>
      </c>
      <c r="B783" s="119" t="s">
        <v>734</v>
      </c>
      <c r="C783" s="110" t="s">
        <v>703</v>
      </c>
      <c r="D783" s="204">
        <v>10.08</v>
      </c>
      <c r="E783" s="52"/>
      <c r="F783" s="189">
        <f t="shared" si="70"/>
        <v>0</v>
      </c>
    </row>
    <row r="784" spans="1:6" x14ac:dyDescent="0.2">
      <c r="A784" s="188">
        <f t="shared" si="71"/>
        <v>5</v>
      </c>
      <c r="B784" s="119" t="s">
        <v>735</v>
      </c>
      <c r="C784" s="110" t="s">
        <v>703</v>
      </c>
      <c r="D784" s="204">
        <v>6.62</v>
      </c>
      <c r="E784" s="52"/>
      <c r="F784" s="189">
        <f t="shared" si="70"/>
        <v>0</v>
      </c>
    </row>
    <row r="785" spans="1:6" x14ac:dyDescent="0.2">
      <c r="A785" s="188">
        <f t="shared" si="71"/>
        <v>6</v>
      </c>
      <c r="B785" s="119" t="s">
        <v>736</v>
      </c>
      <c r="C785" s="110" t="s">
        <v>737</v>
      </c>
      <c r="D785" s="204">
        <v>17</v>
      </c>
      <c r="E785" s="52"/>
      <c r="F785" s="189">
        <f t="shared" si="70"/>
        <v>0</v>
      </c>
    </row>
    <row r="786" spans="1:6" x14ac:dyDescent="0.2">
      <c r="A786" s="188">
        <f t="shared" si="71"/>
        <v>7</v>
      </c>
      <c r="B786" s="119" t="s">
        <v>738</v>
      </c>
      <c r="C786" s="110" t="s">
        <v>737</v>
      </c>
      <c r="D786" s="204">
        <v>9</v>
      </c>
      <c r="E786" s="52"/>
      <c r="F786" s="189">
        <f t="shared" si="70"/>
        <v>0</v>
      </c>
    </row>
    <row r="787" spans="1:6" ht="25.5" x14ac:dyDescent="0.2">
      <c r="A787" s="188">
        <f t="shared" si="71"/>
        <v>8</v>
      </c>
      <c r="B787" s="119" t="s">
        <v>739</v>
      </c>
      <c r="C787" s="110" t="s">
        <v>200</v>
      </c>
      <c r="D787" s="204">
        <v>185</v>
      </c>
      <c r="E787" s="52"/>
      <c r="F787" s="189">
        <f t="shared" si="70"/>
        <v>0</v>
      </c>
    </row>
    <row r="788" spans="1:6" x14ac:dyDescent="0.2">
      <c r="A788" s="188">
        <f t="shared" si="71"/>
        <v>9</v>
      </c>
      <c r="B788" s="119" t="s">
        <v>740</v>
      </c>
      <c r="C788" s="110" t="s">
        <v>200</v>
      </c>
      <c r="D788" s="204">
        <v>65</v>
      </c>
      <c r="E788" s="52"/>
      <c r="F788" s="189">
        <f t="shared" si="70"/>
        <v>0</v>
      </c>
    </row>
    <row r="789" spans="1:6" ht="25.5" x14ac:dyDescent="0.2">
      <c r="A789" s="188">
        <f t="shared" si="71"/>
        <v>10</v>
      </c>
      <c r="B789" s="119" t="s">
        <v>741</v>
      </c>
      <c r="C789" s="110" t="s">
        <v>703</v>
      </c>
      <c r="D789" s="204">
        <v>0.26</v>
      </c>
      <c r="E789" s="52"/>
      <c r="F789" s="189">
        <f t="shared" si="70"/>
        <v>0</v>
      </c>
    </row>
    <row r="790" spans="1:6" ht="25.5" x14ac:dyDescent="0.2">
      <c r="A790" s="188">
        <f t="shared" si="71"/>
        <v>11</v>
      </c>
      <c r="B790" s="119" t="s">
        <v>742</v>
      </c>
      <c r="C790" s="110" t="s">
        <v>703</v>
      </c>
      <c r="D790" s="204">
        <v>3</v>
      </c>
      <c r="E790" s="52"/>
      <c r="F790" s="189">
        <f t="shared" si="70"/>
        <v>0</v>
      </c>
    </row>
    <row r="791" spans="1:6" ht="38.25" x14ac:dyDescent="0.2">
      <c r="A791" s="188">
        <f t="shared" si="71"/>
        <v>12</v>
      </c>
      <c r="B791" s="119" t="s">
        <v>743</v>
      </c>
      <c r="C791" s="110" t="s">
        <v>737</v>
      </c>
      <c r="D791" s="204">
        <v>8</v>
      </c>
      <c r="E791" s="52"/>
      <c r="F791" s="189">
        <f t="shared" si="70"/>
        <v>0</v>
      </c>
    </row>
    <row r="792" spans="1:6" x14ac:dyDescent="0.2">
      <c r="A792" s="188">
        <f t="shared" si="71"/>
        <v>13</v>
      </c>
      <c r="B792" s="119" t="s">
        <v>744</v>
      </c>
      <c r="C792" s="110" t="s">
        <v>4</v>
      </c>
      <c r="D792" s="204">
        <v>1</v>
      </c>
      <c r="E792" s="52"/>
      <c r="F792" s="189">
        <f t="shared" si="70"/>
        <v>0</v>
      </c>
    </row>
    <row r="793" spans="1:6" ht="25.5" x14ac:dyDescent="0.2">
      <c r="A793" s="188">
        <f t="shared" si="71"/>
        <v>14</v>
      </c>
      <c r="B793" s="119" t="s">
        <v>760</v>
      </c>
      <c r="C793" s="110" t="s">
        <v>4</v>
      </c>
      <c r="D793" s="204">
        <v>5</v>
      </c>
      <c r="E793" s="52"/>
      <c r="F793" s="189">
        <f t="shared" si="70"/>
        <v>0</v>
      </c>
    </row>
    <row r="794" spans="1:6" x14ac:dyDescent="0.2">
      <c r="A794" s="188">
        <f t="shared" si="71"/>
        <v>15</v>
      </c>
      <c r="B794" s="119" t="s">
        <v>745</v>
      </c>
      <c r="C794" s="110" t="s">
        <v>737</v>
      </c>
      <c r="D794" s="204">
        <v>1.7</v>
      </c>
      <c r="E794" s="52"/>
      <c r="F794" s="189">
        <f t="shared" si="70"/>
        <v>0</v>
      </c>
    </row>
    <row r="795" spans="1:6" x14ac:dyDescent="0.2">
      <c r="A795" s="188">
        <f t="shared" si="71"/>
        <v>16</v>
      </c>
      <c r="B795" s="119" t="s">
        <v>746</v>
      </c>
      <c r="C795" s="110" t="s">
        <v>6</v>
      </c>
      <c r="D795" s="204">
        <v>1.5</v>
      </c>
      <c r="E795" s="52"/>
      <c r="F795" s="189">
        <f t="shared" si="70"/>
        <v>0</v>
      </c>
    </row>
    <row r="796" spans="1:6" x14ac:dyDescent="0.2">
      <c r="A796" s="188">
        <f t="shared" si="71"/>
        <v>17</v>
      </c>
      <c r="B796" s="119" t="s">
        <v>731</v>
      </c>
      <c r="C796" s="110" t="s">
        <v>154</v>
      </c>
      <c r="D796" s="204">
        <v>2</v>
      </c>
      <c r="E796" s="52"/>
      <c r="F796" s="189">
        <f t="shared" si="70"/>
        <v>0</v>
      </c>
    </row>
    <row r="797" spans="1:6" ht="25.5" x14ac:dyDescent="0.2">
      <c r="A797" s="188">
        <f t="shared" si="71"/>
        <v>18</v>
      </c>
      <c r="B797" s="119" t="s">
        <v>747</v>
      </c>
      <c r="C797" s="110" t="s">
        <v>4</v>
      </c>
      <c r="D797" s="204">
        <v>2</v>
      </c>
      <c r="E797" s="52"/>
      <c r="F797" s="189">
        <f t="shared" si="70"/>
        <v>0</v>
      </c>
    </row>
    <row r="798" spans="1:6" x14ac:dyDescent="0.2">
      <c r="A798" s="188">
        <f t="shared" si="71"/>
        <v>19</v>
      </c>
      <c r="B798" s="119" t="s">
        <v>732</v>
      </c>
      <c r="C798" s="110" t="s">
        <v>4</v>
      </c>
      <c r="D798" s="204">
        <v>2</v>
      </c>
      <c r="E798" s="52"/>
      <c r="F798" s="189">
        <f t="shared" si="70"/>
        <v>0</v>
      </c>
    </row>
    <row r="799" spans="1:6" ht="25.5" x14ac:dyDescent="0.2">
      <c r="A799" s="188">
        <f t="shared" si="71"/>
        <v>20</v>
      </c>
      <c r="B799" s="119" t="s">
        <v>748</v>
      </c>
      <c r="C799" s="110" t="s">
        <v>4</v>
      </c>
      <c r="D799" s="204">
        <v>2</v>
      </c>
      <c r="E799" s="52"/>
      <c r="F799" s="189">
        <f t="shared" si="70"/>
        <v>0</v>
      </c>
    </row>
    <row r="800" spans="1:6" ht="27.75" x14ac:dyDescent="0.2">
      <c r="A800" s="188">
        <f t="shared" si="71"/>
        <v>21</v>
      </c>
      <c r="B800" s="119" t="s">
        <v>756</v>
      </c>
      <c r="C800" s="110" t="s">
        <v>4</v>
      </c>
      <c r="D800" s="204">
        <v>2</v>
      </c>
      <c r="E800" s="52"/>
      <c r="F800" s="189">
        <f t="shared" si="70"/>
        <v>0</v>
      </c>
    </row>
    <row r="801" spans="1:6" x14ac:dyDescent="0.2">
      <c r="A801" s="188">
        <f t="shared" si="71"/>
        <v>22</v>
      </c>
      <c r="B801" s="119" t="s">
        <v>749</v>
      </c>
      <c r="C801" s="110" t="s">
        <v>4</v>
      </c>
      <c r="D801" s="204">
        <v>1</v>
      </c>
      <c r="E801" s="52"/>
      <c r="F801" s="189">
        <f t="shared" si="70"/>
        <v>0</v>
      </c>
    </row>
    <row r="802" spans="1:6" x14ac:dyDescent="0.2">
      <c r="A802" s="188">
        <f t="shared" si="71"/>
        <v>23</v>
      </c>
      <c r="B802" s="119" t="s">
        <v>750</v>
      </c>
      <c r="C802" s="110" t="s">
        <v>4</v>
      </c>
      <c r="D802" s="204">
        <v>1</v>
      </c>
      <c r="E802" s="52"/>
      <c r="F802" s="189">
        <f t="shared" si="70"/>
        <v>0</v>
      </c>
    </row>
    <row r="803" spans="1:6" x14ac:dyDescent="0.2">
      <c r="A803" s="188">
        <f t="shared" si="71"/>
        <v>24</v>
      </c>
      <c r="B803" s="119" t="s">
        <v>751</v>
      </c>
      <c r="C803" s="110" t="s">
        <v>4</v>
      </c>
      <c r="D803" s="204">
        <v>1</v>
      </c>
      <c r="E803" s="52"/>
      <c r="F803" s="189">
        <f t="shared" si="70"/>
        <v>0</v>
      </c>
    </row>
    <row r="804" spans="1:6" x14ac:dyDescent="0.2">
      <c r="A804" s="188">
        <f>A803+1</f>
        <v>25</v>
      </c>
      <c r="B804" s="119" t="s">
        <v>752</v>
      </c>
      <c r="C804" s="110" t="s">
        <v>4</v>
      </c>
      <c r="D804" s="204">
        <v>4</v>
      </c>
      <c r="E804" s="52"/>
      <c r="F804" s="189">
        <f t="shared" si="70"/>
        <v>0</v>
      </c>
    </row>
    <row r="805" spans="1:6" ht="13.5" thickBot="1" x14ac:dyDescent="0.25">
      <c r="A805" s="57" t="s">
        <v>648</v>
      </c>
      <c r="B805" s="58"/>
      <c r="C805" s="63"/>
      <c r="D805" s="89"/>
      <c r="E805" s="124"/>
      <c r="F805" s="2"/>
    </row>
    <row r="806" spans="1:6" ht="26.25" thickBot="1" x14ac:dyDescent="0.25">
      <c r="A806" s="5" t="s">
        <v>0</v>
      </c>
      <c r="B806" s="6" t="s">
        <v>1</v>
      </c>
      <c r="C806" s="6" t="s">
        <v>365</v>
      </c>
      <c r="D806" s="64" t="s">
        <v>362</v>
      </c>
      <c r="E806" s="126"/>
      <c r="F806" s="8" t="s">
        <v>364</v>
      </c>
    </row>
    <row r="807" spans="1:6" ht="13.5" thickBot="1" x14ac:dyDescent="0.25">
      <c r="A807" s="75" t="s">
        <v>371</v>
      </c>
      <c r="B807" s="10"/>
      <c r="C807" s="76"/>
      <c r="D807" s="102"/>
      <c r="E807" s="125"/>
      <c r="F807" s="78"/>
    </row>
    <row r="808" spans="1:6" x14ac:dyDescent="0.2">
      <c r="A808" s="117">
        <v>1</v>
      </c>
      <c r="B808" s="118" t="s">
        <v>401</v>
      </c>
      <c r="C808" s="110" t="s">
        <v>154</v>
      </c>
      <c r="D808" s="110">
        <v>5</v>
      </c>
      <c r="E808" s="24"/>
      <c r="F808" s="127">
        <f>E808*D808</f>
        <v>0</v>
      </c>
    </row>
    <row r="809" spans="1:6" x14ac:dyDescent="0.2">
      <c r="A809" s="117">
        <v>2</v>
      </c>
      <c r="B809" s="118" t="s">
        <v>402</v>
      </c>
      <c r="C809" s="110" t="s">
        <v>154</v>
      </c>
      <c r="D809" s="110">
        <v>1</v>
      </c>
      <c r="E809" s="24"/>
      <c r="F809" s="127">
        <f t="shared" ref="F809:F811" si="72">E809*D809</f>
        <v>0</v>
      </c>
    </row>
    <row r="810" spans="1:6" x14ac:dyDescent="0.2">
      <c r="A810" s="117">
        <v>3</v>
      </c>
      <c r="B810" s="119" t="s">
        <v>403</v>
      </c>
      <c r="C810" s="110" t="s">
        <v>154</v>
      </c>
      <c r="D810" s="110">
        <v>5</v>
      </c>
      <c r="E810" s="24"/>
      <c r="F810" s="127">
        <f t="shared" si="72"/>
        <v>0</v>
      </c>
    </row>
    <row r="811" spans="1:6" ht="25.5" x14ac:dyDescent="0.2">
      <c r="A811" s="117">
        <v>4</v>
      </c>
      <c r="B811" s="119" t="s">
        <v>405</v>
      </c>
      <c r="C811" s="110" t="s">
        <v>154</v>
      </c>
      <c r="D811" s="110">
        <v>4</v>
      </c>
      <c r="E811" s="24"/>
      <c r="F811" s="127">
        <f t="shared" si="72"/>
        <v>0</v>
      </c>
    </row>
    <row r="812" spans="1:6" ht="24.75" thickBot="1" x14ac:dyDescent="0.25">
      <c r="A812" s="23"/>
      <c r="B812" s="273" t="s">
        <v>785</v>
      </c>
      <c r="C812" s="23"/>
      <c r="D812" s="21"/>
      <c r="E812" s="285"/>
      <c r="F812" s="286"/>
    </row>
    <row r="813" spans="1:6" ht="26.25" thickBot="1" x14ac:dyDescent="0.25">
      <c r="A813" s="5" t="s">
        <v>0</v>
      </c>
      <c r="B813" s="6" t="s">
        <v>1</v>
      </c>
      <c r="C813" s="6" t="s">
        <v>365</v>
      </c>
      <c r="D813" s="64" t="s">
        <v>362</v>
      </c>
      <c r="E813" s="7"/>
      <c r="F813" s="8" t="s">
        <v>364</v>
      </c>
    </row>
    <row r="814" spans="1:6" ht="26.25" thickBot="1" x14ac:dyDescent="0.25">
      <c r="A814" s="69" t="s">
        <v>371</v>
      </c>
      <c r="B814" s="59" t="s">
        <v>778</v>
      </c>
      <c r="C814" s="70"/>
      <c r="D814" s="109"/>
      <c r="E814" s="71"/>
      <c r="F814" s="72"/>
    </row>
    <row r="815" spans="1:6" ht="25.5" x14ac:dyDescent="0.2">
      <c r="A815" s="264">
        <v>1</v>
      </c>
      <c r="B815" s="265" t="s">
        <v>194</v>
      </c>
      <c r="C815" s="266" t="s">
        <v>154</v>
      </c>
      <c r="D815" s="267">
        <v>1</v>
      </c>
      <c r="E815" s="267"/>
      <c r="F815" s="268">
        <f>E815*D815</f>
        <v>0</v>
      </c>
    </row>
    <row r="816" spans="1:6" ht="25.5" x14ac:dyDescent="0.2">
      <c r="A816" s="269">
        <f t="shared" ref="A816:A822" si="73">A815+1</f>
        <v>2</v>
      </c>
      <c r="B816" s="270" t="s">
        <v>195</v>
      </c>
      <c r="C816" s="259" t="s">
        <v>6</v>
      </c>
      <c r="D816" s="271">
        <v>20</v>
      </c>
      <c r="E816" s="271"/>
      <c r="F816" s="272">
        <f t="shared" ref="F816:F822" si="74">E816*D816</f>
        <v>0</v>
      </c>
    </row>
    <row r="817" spans="1:6" ht="38.25" x14ac:dyDescent="0.2">
      <c r="A817" s="269">
        <f t="shared" si="73"/>
        <v>3</v>
      </c>
      <c r="B817" s="270" t="s">
        <v>378</v>
      </c>
      <c r="C817" s="259" t="s">
        <v>154</v>
      </c>
      <c r="D817" s="271">
        <v>2</v>
      </c>
      <c r="E817" s="271"/>
      <c r="F817" s="272">
        <f t="shared" si="74"/>
        <v>0</v>
      </c>
    </row>
    <row r="818" spans="1:6" ht="25.5" x14ac:dyDescent="0.2">
      <c r="A818" s="269">
        <f t="shared" si="73"/>
        <v>4</v>
      </c>
      <c r="B818" s="270" t="s">
        <v>197</v>
      </c>
      <c r="C818" s="259" t="s">
        <v>3</v>
      </c>
      <c r="D818" s="271">
        <v>55</v>
      </c>
      <c r="E818" s="271"/>
      <c r="F818" s="272">
        <f t="shared" si="74"/>
        <v>0</v>
      </c>
    </row>
    <row r="819" spans="1:6" ht="114.75" x14ac:dyDescent="0.2">
      <c r="A819" s="269">
        <f t="shared" si="73"/>
        <v>5</v>
      </c>
      <c r="B819" s="270" t="s">
        <v>379</v>
      </c>
      <c r="C819" s="259" t="s">
        <v>3</v>
      </c>
      <c r="D819" s="271">
        <v>5</v>
      </c>
      <c r="E819" s="271"/>
      <c r="F819" s="272">
        <f t="shared" si="74"/>
        <v>0</v>
      </c>
    </row>
    <row r="820" spans="1:6" ht="51" x14ac:dyDescent="0.2">
      <c r="A820" s="269">
        <f t="shared" si="73"/>
        <v>6</v>
      </c>
      <c r="B820" s="270" t="s">
        <v>380</v>
      </c>
      <c r="C820" s="259" t="s">
        <v>154</v>
      </c>
      <c r="D820" s="271">
        <v>2</v>
      </c>
      <c r="E820" s="271"/>
      <c r="F820" s="272">
        <f t="shared" si="74"/>
        <v>0</v>
      </c>
    </row>
    <row r="821" spans="1:6" ht="38.25" x14ac:dyDescent="0.2">
      <c r="A821" s="269">
        <f t="shared" si="73"/>
        <v>7</v>
      </c>
      <c r="B821" s="270" t="s">
        <v>381</v>
      </c>
      <c r="C821" s="259" t="s">
        <v>6</v>
      </c>
      <c r="D821" s="271">
        <v>20</v>
      </c>
      <c r="E821" s="271"/>
      <c r="F821" s="272">
        <f t="shared" si="74"/>
        <v>0</v>
      </c>
    </row>
    <row r="822" spans="1:6" ht="51.75" thickBot="1" x14ac:dyDescent="0.25">
      <c r="A822" s="269">
        <f t="shared" si="73"/>
        <v>8</v>
      </c>
      <c r="B822" s="270" t="s">
        <v>382</v>
      </c>
      <c r="C822" s="259" t="s">
        <v>157</v>
      </c>
      <c r="D822" s="271">
        <v>50</v>
      </c>
      <c r="E822" s="271"/>
      <c r="F822" s="272">
        <f t="shared" si="74"/>
        <v>0</v>
      </c>
    </row>
    <row r="823" spans="1:6" ht="26.25" thickBot="1" x14ac:dyDescent="0.25">
      <c r="A823" s="75" t="s">
        <v>373</v>
      </c>
      <c r="B823" s="10" t="s">
        <v>757</v>
      </c>
      <c r="C823" s="76"/>
      <c r="D823" s="205"/>
      <c r="E823" s="214"/>
      <c r="F823" s="201"/>
    </row>
    <row r="824" spans="1:6" ht="25.5" x14ac:dyDescent="0.2">
      <c r="A824" s="257">
        <v>1</v>
      </c>
      <c r="B824" s="258" t="s">
        <v>764</v>
      </c>
      <c r="C824" s="259" t="s">
        <v>703</v>
      </c>
      <c r="D824" s="260">
        <v>7.8</v>
      </c>
      <c r="E824" s="261"/>
      <c r="F824" s="262">
        <f t="shared" ref="F824:F833" si="75">E824*D824</f>
        <v>0</v>
      </c>
    </row>
    <row r="825" spans="1:6" ht="25.5" x14ac:dyDescent="0.2">
      <c r="A825" s="257">
        <f t="shared" ref="A825:A833" si="76">A824+1</f>
        <v>2</v>
      </c>
      <c r="B825" s="258" t="s">
        <v>763</v>
      </c>
      <c r="C825" s="259" t="s">
        <v>703</v>
      </c>
      <c r="D825" s="260">
        <v>18.2</v>
      </c>
      <c r="E825" s="261"/>
      <c r="F825" s="262">
        <f t="shared" si="75"/>
        <v>0</v>
      </c>
    </row>
    <row r="826" spans="1:6" x14ac:dyDescent="0.2">
      <c r="A826" s="257">
        <f t="shared" si="76"/>
        <v>3</v>
      </c>
      <c r="B826" s="258" t="s">
        <v>704</v>
      </c>
      <c r="C826" s="259" t="s">
        <v>703</v>
      </c>
      <c r="D826" s="260">
        <v>2.1</v>
      </c>
      <c r="E826" s="261"/>
      <c r="F826" s="262">
        <f t="shared" si="75"/>
        <v>0</v>
      </c>
    </row>
    <row r="827" spans="1:6" ht="25.5" x14ac:dyDescent="0.2">
      <c r="A827" s="257">
        <f t="shared" si="76"/>
        <v>4</v>
      </c>
      <c r="B827" s="258" t="s">
        <v>705</v>
      </c>
      <c r="C827" s="259" t="s">
        <v>703</v>
      </c>
      <c r="D827" s="260">
        <v>7</v>
      </c>
      <c r="E827" s="261"/>
      <c r="F827" s="262">
        <f t="shared" si="75"/>
        <v>0</v>
      </c>
    </row>
    <row r="828" spans="1:6" ht="25.5" x14ac:dyDescent="0.2">
      <c r="A828" s="257">
        <f t="shared" si="76"/>
        <v>5</v>
      </c>
      <c r="B828" s="258" t="s">
        <v>706</v>
      </c>
      <c r="C828" s="259" t="s">
        <v>703</v>
      </c>
      <c r="D828" s="260">
        <v>16.899999999999999</v>
      </c>
      <c r="E828" s="261"/>
      <c r="F828" s="262">
        <f t="shared" si="75"/>
        <v>0</v>
      </c>
    </row>
    <row r="829" spans="1:6" ht="25.5" x14ac:dyDescent="0.2">
      <c r="A829" s="257">
        <f t="shared" si="76"/>
        <v>6</v>
      </c>
      <c r="B829" s="258" t="s">
        <v>707</v>
      </c>
      <c r="C829" s="259" t="s">
        <v>703</v>
      </c>
      <c r="D829" s="260">
        <v>7</v>
      </c>
      <c r="E829" s="261"/>
      <c r="F829" s="262">
        <f t="shared" si="75"/>
        <v>0</v>
      </c>
    </row>
    <row r="830" spans="1:6" ht="25.5" x14ac:dyDescent="0.2">
      <c r="A830" s="257">
        <f t="shared" si="76"/>
        <v>7</v>
      </c>
      <c r="B830" s="258" t="s">
        <v>708</v>
      </c>
      <c r="C830" s="259" t="s">
        <v>703</v>
      </c>
      <c r="D830" s="260">
        <v>16.899999999999999</v>
      </c>
      <c r="E830" s="261"/>
      <c r="F830" s="262">
        <f t="shared" si="75"/>
        <v>0</v>
      </c>
    </row>
    <row r="831" spans="1:6" ht="25.5" x14ac:dyDescent="0.2">
      <c r="A831" s="257">
        <f t="shared" si="76"/>
        <v>8</v>
      </c>
      <c r="B831" s="258" t="s">
        <v>712</v>
      </c>
      <c r="C831" s="259" t="s">
        <v>416</v>
      </c>
      <c r="D831" s="260">
        <v>24</v>
      </c>
      <c r="E831" s="261"/>
      <c r="F831" s="262">
        <f t="shared" si="75"/>
        <v>0</v>
      </c>
    </row>
    <row r="832" spans="1:6" x14ac:dyDescent="0.2">
      <c r="A832" s="257">
        <f t="shared" si="76"/>
        <v>9</v>
      </c>
      <c r="B832" s="258" t="s">
        <v>724</v>
      </c>
      <c r="C832" s="259" t="s">
        <v>416</v>
      </c>
      <c r="D832" s="260">
        <v>24</v>
      </c>
      <c r="E832" s="261"/>
      <c r="F832" s="262">
        <f t="shared" si="75"/>
        <v>0</v>
      </c>
    </row>
    <row r="833" spans="1:6" x14ac:dyDescent="0.2">
      <c r="A833" s="257">
        <f t="shared" si="76"/>
        <v>10</v>
      </c>
      <c r="B833" s="258" t="s">
        <v>725</v>
      </c>
      <c r="C833" s="259" t="s">
        <v>154</v>
      </c>
      <c r="D833" s="260">
        <v>3</v>
      </c>
      <c r="E833" s="261"/>
      <c r="F833" s="262">
        <f t="shared" si="75"/>
        <v>0</v>
      </c>
    </row>
    <row r="834" spans="1:6" ht="25.5" x14ac:dyDescent="0.2">
      <c r="A834" s="257"/>
      <c r="B834" s="263" t="s">
        <v>726</v>
      </c>
      <c r="C834" s="259"/>
      <c r="D834" s="260"/>
      <c r="E834" s="261"/>
      <c r="F834" s="262"/>
    </row>
    <row r="835" spans="1:6" x14ac:dyDescent="0.2">
      <c r="A835" s="257">
        <f>A833+1</f>
        <v>11</v>
      </c>
      <c r="B835" s="258" t="s">
        <v>727</v>
      </c>
      <c r="C835" s="259" t="s">
        <v>154</v>
      </c>
      <c r="D835" s="260">
        <v>1</v>
      </c>
      <c r="E835" s="261"/>
      <c r="F835" s="262">
        <f t="shared" ref="F835:F843" si="77">E835*D835</f>
        <v>0</v>
      </c>
    </row>
    <row r="836" spans="1:6" ht="25.5" x14ac:dyDescent="0.2">
      <c r="A836" s="257">
        <f t="shared" ref="A836:A843" si="78">A835+1</f>
        <v>12</v>
      </c>
      <c r="B836" s="258" t="s">
        <v>728</v>
      </c>
      <c r="C836" s="259" t="s">
        <v>154</v>
      </c>
      <c r="D836" s="260">
        <v>1</v>
      </c>
      <c r="E836" s="261"/>
      <c r="F836" s="262">
        <f t="shared" si="77"/>
        <v>0</v>
      </c>
    </row>
    <row r="837" spans="1:6" x14ac:dyDescent="0.2">
      <c r="A837" s="257">
        <f t="shared" si="78"/>
        <v>13</v>
      </c>
      <c r="B837" s="258" t="s">
        <v>729</v>
      </c>
      <c r="C837" s="259" t="s">
        <v>154</v>
      </c>
      <c r="D837" s="260">
        <v>1</v>
      </c>
      <c r="E837" s="261"/>
      <c r="F837" s="262">
        <f t="shared" si="77"/>
        <v>0</v>
      </c>
    </row>
    <row r="838" spans="1:6" ht="25.5" x14ac:dyDescent="0.2">
      <c r="A838" s="257">
        <f t="shared" si="78"/>
        <v>14</v>
      </c>
      <c r="B838" s="258" t="s">
        <v>730</v>
      </c>
      <c r="C838" s="259" t="s">
        <v>154</v>
      </c>
      <c r="D838" s="260">
        <v>1</v>
      </c>
      <c r="E838" s="261"/>
      <c r="F838" s="262">
        <f t="shared" si="77"/>
        <v>0</v>
      </c>
    </row>
    <row r="839" spans="1:6" ht="27.75" x14ac:dyDescent="0.2">
      <c r="A839" s="257">
        <f t="shared" si="78"/>
        <v>15</v>
      </c>
      <c r="B839" s="258" t="s">
        <v>754</v>
      </c>
      <c r="C839" s="259" t="s">
        <v>154</v>
      </c>
      <c r="D839" s="260">
        <v>1</v>
      </c>
      <c r="E839" s="261"/>
      <c r="F839" s="262">
        <f t="shared" si="77"/>
        <v>0</v>
      </c>
    </row>
    <row r="840" spans="1:6" ht="40.5" x14ac:dyDescent="0.2">
      <c r="A840" s="257">
        <f t="shared" si="78"/>
        <v>16</v>
      </c>
      <c r="B840" s="258" t="s">
        <v>755</v>
      </c>
      <c r="C840" s="259" t="s">
        <v>154</v>
      </c>
      <c r="D840" s="260">
        <v>1</v>
      </c>
      <c r="E840" s="261"/>
      <c r="F840" s="262">
        <f t="shared" si="77"/>
        <v>0</v>
      </c>
    </row>
    <row r="841" spans="1:6" x14ac:dyDescent="0.2">
      <c r="A841" s="257">
        <f t="shared" si="78"/>
        <v>17</v>
      </c>
      <c r="B841" s="258" t="s">
        <v>731</v>
      </c>
      <c r="C841" s="259" t="s">
        <v>154</v>
      </c>
      <c r="D841" s="260">
        <v>1</v>
      </c>
      <c r="E841" s="261"/>
      <c r="F841" s="262">
        <f t="shared" si="77"/>
        <v>0</v>
      </c>
    </row>
    <row r="842" spans="1:6" x14ac:dyDescent="0.2">
      <c r="A842" s="257">
        <f t="shared" si="78"/>
        <v>18</v>
      </c>
      <c r="B842" s="258" t="s">
        <v>732</v>
      </c>
      <c r="C842" s="259" t="s">
        <v>154</v>
      </c>
      <c r="D842" s="260">
        <v>1</v>
      </c>
      <c r="E842" s="261"/>
      <c r="F842" s="262">
        <f t="shared" si="77"/>
        <v>0</v>
      </c>
    </row>
    <row r="843" spans="1:6" ht="25.5" x14ac:dyDescent="0.2">
      <c r="A843" s="257">
        <f t="shared" si="78"/>
        <v>19</v>
      </c>
      <c r="B843" s="258" t="s">
        <v>722</v>
      </c>
      <c r="C843" s="259" t="s">
        <v>6</v>
      </c>
      <c r="D843" s="260">
        <v>22</v>
      </c>
      <c r="E843" s="261"/>
      <c r="F843" s="262">
        <f t="shared" si="77"/>
        <v>0</v>
      </c>
    </row>
    <row r="844" spans="1:6" x14ac:dyDescent="0.2">
      <c r="A844" s="23"/>
      <c r="B844" s="19"/>
      <c r="C844" s="23"/>
      <c r="D844" s="21"/>
      <c r="E844" s="285"/>
      <c r="F844" s="286">
        <f>SUM(F8:F843)</f>
        <v>0</v>
      </c>
    </row>
    <row r="845" spans="1:6" x14ac:dyDescent="0.2">
      <c r="A845" s="298"/>
      <c r="B845" s="299" t="s">
        <v>787</v>
      </c>
      <c r="C845" s="298"/>
      <c r="D845" s="300"/>
      <c r="E845" s="301"/>
      <c r="F845" s="302">
        <f>F844*5%</f>
        <v>0</v>
      </c>
    </row>
    <row r="846" spans="1:6" x14ac:dyDescent="0.2">
      <c r="A846" s="298"/>
      <c r="B846" s="299" t="s">
        <v>398</v>
      </c>
      <c r="C846" s="298"/>
      <c r="D846" s="300"/>
      <c r="E846" s="301"/>
      <c r="F846" s="302">
        <f>F844+F845</f>
        <v>0</v>
      </c>
    </row>
    <row r="847" spans="1:6" x14ac:dyDescent="0.2">
      <c r="A847" s="298"/>
      <c r="B847" s="299" t="s">
        <v>5</v>
      </c>
      <c r="C847" s="298"/>
      <c r="D847" s="300"/>
      <c r="E847" s="301"/>
      <c r="F847" s="302">
        <f>F846*20%</f>
        <v>0</v>
      </c>
    </row>
    <row r="848" spans="1:6" s="287" customFormat="1" x14ac:dyDescent="0.2">
      <c r="A848" s="303"/>
      <c r="B848" s="304" t="s">
        <v>786</v>
      </c>
      <c r="C848" s="303"/>
      <c r="D848" s="305"/>
      <c r="E848" s="306"/>
      <c r="F848" s="307">
        <f>F846+F847</f>
        <v>0</v>
      </c>
    </row>
    <row r="849" spans="1:6" ht="12.75" customHeight="1" x14ac:dyDescent="0.2">
      <c r="A849" s="361"/>
      <c r="B849" s="355" t="s">
        <v>788</v>
      </c>
      <c r="C849" s="356"/>
      <c r="D849" s="356"/>
      <c r="E849" s="357"/>
      <c r="F849" s="361"/>
    </row>
    <row r="850" spans="1:6" ht="12.75" customHeight="1" x14ac:dyDescent="0.2">
      <c r="A850" s="362"/>
      <c r="B850" s="358"/>
      <c r="C850" s="359"/>
      <c r="D850" s="359"/>
      <c r="E850" s="360"/>
      <c r="F850" s="362"/>
    </row>
    <row r="851" spans="1:6" ht="33" customHeight="1" x14ac:dyDescent="0.2">
      <c r="A851" s="308"/>
      <c r="B851" s="352" t="s">
        <v>789</v>
      </c>
      <c r="C851" s="353"/>
      <c r="D851" s="353"/>
      <c r="E851" s="354"/>
      <c r="F851" s="308"/>
    </row>
  </sheetData>
  <mergeCells count="11">
    <mergeCell ref="A1:F1"/>
    <mergeCell ref="B851:E851"/>
    <mergeCell ref="B849:E850"/>
    <mergeCell ref="A849:A850"/>
    <mergeCell ref="F849:F850"/>
    <mergeCell ref="C711:D711"/>
    <mergeCell ref="A4:F4"/>
    <mergeCell ref="C682:D682"/>
    <mergeCell ref="C683:D683"/>
    <mergeCell ref="C710:D710"/>
    <mergeCell ref="A2:F3"/>
  </mergeCells>
  <pageMargins left="0.82677165354330717" right="0.51181102362204722" top="0.55118110236220474" bottom="0.55118110236220474" header="0.31496062992125984" footer="0.31496062992125984"/>
  <pageSetup paperSize="9" orientation="portrait" r:id="rId1"/>
  <headerFooter>
    <oddFooter>&amp;R&amp;P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КСС</vt:lpstr>
      <vt:lpstr>КСС!Print_Area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2018-09-03T09:12:16Z</cp:lastPrinted>
  <dcterms:created xsi:type="dcterms:W3CDTF">2015-07-28T08:31:50Z</dcterms:created>
  <dcterms:modified xsi:type="dcterms:W3CDTF">2018-11-22T09:09:29Z</dcterms:modified>
</cp:coreProperties>
</file>